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195" windowHeight="7500" firstSheet="3" activeTab="6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total Mpios 2017" sheetId="6" r:id="rId6"/>
    <sheet name="2018" sheetId="7" r:id="rId7"/>
    <sheet name="Mpios. 1er. T." sheetId="8" r:id="rId8"/>
    <sheet name="Mpios. 2do. T." sheetId="9" r:id="rId9"/>
    <sheet name="Mpios. 3er. T." sheetId="10" r:id="rId10"/>
    <sheet name="Total Mpios. 2018" sheetId="11" r:id="rId11"/>
  </sheets>
  <definedNames>
    <definedName name="_xlnm._FilterDatabase" localSheetId="0" hidden="1">'2013'!$B$3:$S$43</definedName>
    <definedName name="_xlnm._FilterDatabase" localSheetId="1" hidden="1">'2014'!$A$3:$S$54</definedName>
    <definedName name="_xlnm._FilterDatabase" localSheetId="2" hidden="1">'2015'!$A$3:$S$49</definedName>
    <definedName name="_xlnm.Print_Titles" localSheetId="0">'2013'!$1:$3</definedName>
    <definedName name="_xlnm.Print_Titles" localSheetId="1">'2014'!$1:$3</definedName>
    <definedName name="_xlnm.Print_Titles" localSheetId="2">'2015'!$1:$3</definedName>
  </definedNames>
  <calcPr fullCalcOnLoad="1"/>
</workbook>
</file>

<file path=xl/comments2.xml><?xml version="1.0" encoding="utf-8"?>
<comments xmlns="http://schemas.openxmlformats.org/spreadsheetml/2006/main">
  <authors>
    <author>Rafael Torres Becerra</author>
  </authors>
  <commentList>
    <comment ref="E8" authorId="0">
      <text>
        <r>
          <rPr>
            <b/>
            <sz val="9"/>
            <rFont val="Tahoma"/>
            <family val="2"/>
          </rPr>
          <t>No se observa grava
a los 29.50 m infiltraiones de agua zarca</t>
        </r>
      </text>
    </comment>
    <comment ref="I22" authorId="0">
      <text>
        <r>
          <rPr>
            <b/>
            <sz val="9"/>
            <rFont val="Tahoma"/>
            <family val="2"/>
          </rPr>
          <t>Colapsado a los 57.60 m y 95.00 m</t>
        </r>
      </text>
    </comment>
    <comment ref="F49" authorId="0">
      <text>
        <r>
          <rPr>
            <b/>
            <sz val="9"/>
            <rFont val="Tahoma"/>
            <family val="2"/>
          </rPr>
          <t xml:space="preserve">Se encontro un taponeamiento a los 30.30 m y se bajo hasta los 83.0 m
</t>
        </r>
      </text>
    </comment>
  </commentList>
</comments>
</file>

<file path=xl/comments3.xml><?xml version="1.0" encoding="utf-8"?>
<comments xmlns="http://schemas.openxmlformats.org/spreadsheetml/2006/main">
  <authors>
    <author>Rafael Torres Becerra</author>
  </authors>
  <commentList>
    <comment ref="E8" authorId="0">
      <text>
        <r>
          <rPr>
            <b/>
            <sz val="9"/>
            <rFont val="Tahoma"/>
            <family val="2"/>
          </rPr>
          <t>No se observa grava
a los 29.50 m infiltraiones de agua zarca</t>
        </r>
      </text>
    </comment>
  </commentList>
</comments>
</file>

<file path=xl/comments5.xml><?xml version="1.0" encoding="utf-8"?>
<comments xmlns="http://schemas.openxmlformats.org/spreadsheetml/2006/main">
  <authors>
    <author>Rafael Torres Becerra</author>
  </authors>
  <commentList>
    <comment ref="P6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9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7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1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21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P19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22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26" authorId="0">
      <text>
        <r>
          <rPr>
            <b/>
            <sz val="9"/>
            <rFont val="Tahoma"/>
            <family val="2"/>
          </rPr>
          <t>Bomba sumergible Grundfos 225S300-12
motor altamira
25 H. P. 460
Cable 3 X 1/0 AWG</t>
        </r>
      </text>
    </comment>
    <comment ref="P25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30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P29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P31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32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28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35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36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37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8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13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4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5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8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27" authorId="0">
      <text>
        <r>
          <rPr>
            <b/>
            <sz val="9"/>
            <rFont val="Tahoma"/>
            <family val="2"/>
          </rPr>
          <t>Bomba sumergible Grundfos 225S300-12
motor altamira
25 H. P. 460
Cable 3 X 1/0 AWG</t>
        </r>
      </text>
    </comment>
    <comment ref="P63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P89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90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</commentList>
</comments>
</file>

<file path=xl/comments7.xml><?xml version="1.0" encoding="utf-8"?>
<comments xmlns="http://schemas.openxmlformats.org/spreadsheetml/2006/main">
  <authors>
    <author>Rafael Torres Becerra</author>
  </authors>
  <commentList>
    <comment ref="P5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6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7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11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2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3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14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P17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8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21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22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2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2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28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31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32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39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44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45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4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P49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50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40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41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P56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57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0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1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7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2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3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P64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</commentList>
</comments>
</file>

<file path=xl/sharedStrings.xml><?xml version="1.0" encoding="utf-8"?>
<sst xmlns="http://schemas.openxmlformats.org/spreadsheetml/2006/main" count="1820" uniqueCount="536">
  <si>
    <t>Fecha</t>
  </si>
  <si>
    <t>Municipio</t>
  </si>
  <si>
    <t>Localidad</t>
  </si>
  <si>
    <t>Nombre ó Numero</t>
  </si>
  <si>
    <t>Ademe Ranurado</t>
  </si>
  <si>
    <t>Tipo de ranura</t>
  </si>
  <si>
    <t>Columna              m</t>
  </si>
  <si>
    <t>HP / Voltaje</t>
  </si>
  <si>
    <t>C.M.</t>
  </si>
  <si>
    <t>Gasto          lps</t>
  </si>
  <si>
    <t>Longitudinal</t>
  </si>
  <si>
    <t>12"</t>
  </si>
  <si>
    <t>Diámetro     de Ademe</t>
  </si>
  <si>
    <t>Nivel Estático</t>
  </si>
  <si>
    <t>Nivel Dinámico</t>
  </si>
  <si>
    <t>Diámetro de Columna</t>
  </si>
  <si>
    <t>Parque Industrial</t>
  </si>
  <si>
    <t>Profundi- dad</t>
  </si>
  <si>
    <t>Tipo de bomba</t>
  </si>
  <si>
    <t>Sumergible</t>
  </si>
  <si>
    <t>Ademe   liso</t>
  </si>
  <si>
    <t>Bombea a:</t>
  </si>
  <si>
    <t># 01</t>
  </si>
  <si>
    <t>Observaciones</t>
  </si>
  <si>
    <t>10"</t>
  </si>
  <si>
    <t>14"</t>
  </si>
  <si>
    <t>Arenal</t>
  </si>
  <si>
    <t>Huaxtla</t>
  </si>
  <si>
    <t>Red</t>
  </si>
  <si>
    <t>4"</t>
  </si>
  <si>
    <t>6"</t>
  </si>
  <si>
    <t>Colotlan</t>
  </si>
  <si>
    <t>único</t>
  </si>
  <si>
    <t>Canastilla</t>
  </si>
  <si>
    <t>Tanque</t>
  </si>
  <si>
    <t>3"</t>
  </si>
  <si>
    <t>San Felipe de Hijar</t>
  </si>
  <si>
    <t>8"</t>
  </si>
  <si>
    <t>Único</t>
  </si>
  <si>
    <t>La Barca</t>
  </si>
  <si>
    <t>Helicoidal</t>
  </si>
  <si>
    <t>Unión de Tula</t>
  </si>
  <si>
    <t>Magdalena</t>
  </si>
  <si>
    <t>La Quemada</t>
  </si>
  <si>
    <t>Tonala</t>
  </si>
  <si>
    <t>Villa Guerrero</t>
  </si>
  <si>
    <t>150 / 440</t>
  </si>
  <si>
    <t>Hostotipaquillo</t>
  </si>
  <si>
    <t># 02</t>
  </si>
  <si>
    <t>Mezquitic</t>
  </si>
  <si>
    <t>Degollado</t>
  </si>
  <si>
    <t>La Unidad</t>
  </si>
  <si>
    <t>Teocuitatlan de Corona</t>
  </si>
  <si>
    <t>Tuxcacuesco</t>
  </si>
  <si>
    <t>Ojo de Agua</t>
  </si>
  <si>
    <t>Tapalpa</t>
  </si>
  <si>
    <t>Cabo Corrientes</t>
  </si>
  <si>
    <t>Colotlán</t>
  </si>
  <si>
    <t>Atengo</t>
  </si>
  <si>
    <t>Agostadero</t>
  </si>
  <si>
    <t>Arandas</t>
  </si>
  <si>
    <t>Tuxpan</t>
  </si>
  <si>
    <t>Casimiro Castillo</t>
  </si>
  <si>
    <t>Lo Arado</t>
  </si>
  <si>
    <t>San Juanito de Escobedo</t>
  </si>
  <si>
    <t>El Azafran</t>
  </si>
  <si>
    <t>Ameca</t>
  </si>
  <si>
    <t>GERENCIA DE SERVICIO A MUNICIPIOS</t>
  </si>
  <si>
    <t>San Miguel El Alto</t>
  </si>
  <si>
    <t>Ciudad Guzman</t>
  </si>
  <si>
    <t>El Arenal</t>
  </si>
  <si>
    <t>Buen Pais</t>
  </si>
  <si>
    <t>San Francisco</t>
  </si>
  <si>
    <t>Atoyac</t>
  </si>
  <si>
    <t>Los Laureles</t>
  </si>
  <si>
    <t>Las Limas</t>
  </si>
  <si>
    <t>Xochiltepec</t>
  </si>
  <si>
    <t>Zapotlanejo</t>
  </si>
  <si>
    <t>Acatlan de Juarez</t>
  </si>
  <si>
    <t>Acatic</t>
  </si>
  <si>
    <t>El Refugio</t>
  </si>
  <si>
    <t>pozo # 01</t>
  </si>
  <si>
    <t>Punta de Agua</t>
  </si>
  <si>
    <t>Atotonilco el Alto</t>
  </si>
  <si>
    <t>La Cofradía</t>
  </si>
  <si>
    <t>La Purisima</t>
  </si>
  <si>
    <t>El Saucillo</t>
  </si>
  <si>
    <t>Pozo 01</t>
  </si>
  <si>
    <t>Pozo # 22</t>
  </si>
  <si>
    <t>San Roque</t>
  </si>
  <si>
    <t>Atotonilco El Alto</t>
  </si>
  <si>
    <t>Huejuquilla El Alto</t>
  </si>
  <si>
    <t>Salto de las Peñas</t>
  </si>
  <si>
    <t>Pozo # 02</t>
  </si>
  <si>
    <t>La Higuera</t>
  </si>
  <si>
    <t>Zapotlan del Rey</t>
  </si>
  <si>
    <t>Santiago Totolimixpa</t>
  </si>
  <si>
    <t>pozo Único</t>
  </si>
  <si>
    <t>Las Tapias</t>
  </si>
  <si>
    <t>Los Carrizales</t>
  </si>
  <si>
    <t>Se encuentra una columna obstruyendo el paso de la camara a los 168 m</t>
  </si>
  <si>
    <t>Pereas</t>
  </si>
  <si>
    <t>Santiaguito</t>
  </si>
  <si>
    <t>Azafrán</t>
  </si>
  <si>
    <t>La Cueva</t>
  </si>
  <si>
    <t>Parque Solidaridad</t>
  </si>
  <si>
    <t>Domo</t>
  </si>
  <si>
    <t>La Milpilla</t>
  </si>
  <si>
    <t>Santa Fe</t>
  </si>
  <si>
    <t>Ahulalulco de Mercado</t>
  </si>
  <si>
    <t>Mezquites</t>
  </si>
  <si>
    <t>San Sebasian del Oeste</t>
  </si>
  <si>
    <t>Jardines</t>
  </si>
  <si>
    <t>El Carrizal</t>
  </si>
  <si>
    <t>Tulimic de Ramos</t>
  </si>
  <si>
    <t>Tulimic</t>
  </si>
  <si>
    <t>La Estación</t>
  </si>
  <si>
    <t>Zapopan</t>
  </si>
  <si>
    <t>La Venta del Astillero</t>
  </si>
  <si>
    <t>Apoyo solicitado por el Congreso del Estado</t>
  </si>
  <si>
    <t>El Caballito</t>
  </si>
  <si>
    <t xml:space="preserve">Apoyo perforacion de CEA </t>
  </si>
  <si>
    <t>Chacala</t>
  </si>
  <si>
    <t>VIDEOFILMACION DE POZOS PROFUNDOS AÑO 2013</t>
  </si>
  <si>
    <t>La Sauceda</t>
  </si>
  <si>
    <t>Corrales</t>
  </si>
  <si>
    <t>Aquiles serdan</t>
  </si>
  <si>
    <t>Ixtlahuahuey</t>
  </si>
  <si>
    <t>San Juan de Los Lagos</t>
  </si>
  <si>
    <t>Jardines de San Juan</t>
  </si>
  <si>
    <t>1-1/2"</t>
  </si>
  <si>
    <t>1 / 220</t>
  </si>
  <si>
    <t xml:space="preserve">Lo Rehabilitó Canales </t>
  </si>
  <si>
    <t>Apulco</t>
  </si>
  <si>
    <t>Pozo 4</t>
  </si>
  <si>
    <t>Lenteja</t>
  </si>
  <si>
    <t>Chimaltitan</t>
  </si>
  <si>
    <t>Cocuasco</t>
  </si>
  <si>
    <t>pozo 01</t>
  </si>
  <si>
    <t>se abate</t>
  </si>
  <si>
    <t>eq. en reparación</t>
  </si>
  <si>
    <t>Zacoalco de Torres</t>
  </si>
  <si>
    <t>La Ureña</t>
  </si>
  <si>
    <t>pozo 09</t>
  </si>
  <si>
    <t>no se aprecia</t>
  </si>
  <si>
    <t>lubricacion de aceite</t>
  </si>
  <si>
    <t>no se obsevó</t>
  </si>
  <si>
    <t>no se observó</t>
  </si>
  <si>
    <t>VIDEOFILMACION DE POZOS PROFUNDOS AÑO 2014</t>
  </si>
  <si>
    <t>Poblacion Beneficiaa</t>
  </si>
  <si>
    <t>Región</t>
  </si>
  <si>
    <t>Ojuelos</t>
  </si>
  <si>
    <t>sin equipo</t>
  </si>
  <si>
    <t>San Juan de los Lagos</t>
  </si>
  <si>
    <t>El Terrero</t>
  </si>
  <si>
    <t>Agua Caliente</t>
  </si>
  <si>
    <t>Sin Ademe</t>
  </si>
  <si>
    <t>no se video filmó</t>
  </si>
  <si>
    <t>equipo afuera</t>
  </si>
  <si>
    <t>Gpe. Victoria</t>
  </si>
  <si>
    <t>Tototlan</t>
  </si>
  <si>
    <t>Verdia</t>
  </si>
  <si>
    <t>10 / 230</t>
  </si>
  <si>
    <t>Santo Domingo</t>
  </si>
  <si>
    <t>COLAP
SADO</t>
  </si>
  <si>
    <t>Barranca de Otates</t>
  </si>
  <si>
    <t>pozo # 01 (La Unidad)</t>
  </si>
  <si>
    <t>Talpa de Allende</t>
  </si>
  <si>
    <t>Los Ocotes</t>
  </si>
  <si>
    <t>Pozo # 04</t>
  </si>
  <si>
    <t>Pozo # 01</t>
  </si>
  <si>
    <t>Margaritas</t>
  </si>
  <si>
    <t>Tomatlan</t>
  </si>
  <si>
    <t>Noria</t>
  </si>
  <si>
    <t>Pozo # 08</t>
  </si>
  <si>
    <t>Playitas</t>
  </si>
  <si>
    <t>Helicoidal y Longitudinal</t>
  </si>
  <si>
    <t>Zapotlán El Grande</t>
  </si>
  <si>
    <t>Catarina 4</t>
  </si>
  <si>
    <t>?? / 440</t>
  </si>
  <si>
    <t>Andres Figueroa</t>
  </si>
  <si>
    <t>Tecalitlan</t>
  </si>
  <si>
    <t>Lazaro Cardenas</t>
  </si>
  <si>
    <t>San Juanito de Esobedo</t>
  </si>
  <si>
    <t>La Estancita</t>
  </si>
  <si>
    <t>La Cochera</t>
  </si>
  <si>
    <t>Tapona-miento 13.80</t>
  </si>
  <si>
    <t>La Magdalena</t>
  </si>
  <si>
    <t>Tapona-miento 12.37</t>
  </si>
  <si>
    <t>Taponamiento 12.37</t>
  </si>
  <si>
    <t>Arroyo Seco</t>
  </si>
  <si>
    <t>Guadalupe</t>
  </si>
  <si>
    <t>Pozo # 25</t>
  </si>
  <si>
    <t>Pozo # 11</t>
  </si>
  <si>
    <t>Telpacatero</t>
  </si>
  <si>
    <t>Columna desprendida</t>
  </si>
  <si>
    <t>Sin Dato</t>
  </si>
  <si>
    <t>20"</t>
  </si>
  <si>
    <t>Ademe destrudo a los 55.15 m</t>
  </si>
  <si>
    <t>Techahue</t>
  </si>
  <si>
    <t>Tierras Coloradas</t>
  </si>
  <si>
    <t>Fracc. Tierras Coloradas</t>
  </si>
  <si>
    <t>Numero de Servicios</t>
  </si>
  <si>
    <t>Las Moras</t>
  </si>
  <si>
    <t>Coman-dancia</t>
  </si>
  <si>
    <t>La Isla</t>
  </si>
  <si>
    <t>Obstrución a los 43.83 m</t>
  </si>
  <si>
    <t>Pozo # 06</t>
  </si>
  <si>
    <t>Zalamea</t>
  </si>
  <si>
    <t>Pozo 07
La Alfalfa</t>
  </si>
  <si>
    <t>Plan de Ayala</t>
  </si>
  <si>
    <t>No se observó</t>
  </si>
  <si>
    <t>30 / 220</t>
  </si>
  <si>
    <t># 24 Palos Colorados</t>
  </si>
  <si>
    <t># 10 Chilarejo</t>
  </si>
  <si>
    <t># 11 Queretarito</t>
  </si>
  <si>
    <t>La Estancia</t>
  </si>
  <si>
    <t>Pozo # 12</t>
  </si>
  <si>
    <t>Sin Equipo</t>
  </si>
  <si>
    <t>Pozo # 13</t>
  </si>
  <si>
    <t>no se observa</t>
  </si>
  <si>
    <t>7-R
La Alfalfa</t>
  </si>
  <si>
    <t>Ejido Morelos</t>
  </si>
  <si>
    <t>Pihuamo</t>
  </si>
  <si>
    <t>Pozo # 7-A</t>
  </si>
  <si>
    <t>La Estrella / El Tajo</t>
  </si>
  <si>
    <t>San José de las Flores</t>
  </si>
  <si>
    <t>Las Abejas</t>
  </si>
  <si>
    <t>Transversal</t>
  </si>
  <si>
    <t>Francisco I Madero</t>
  </si>
  <si>
    <t>Pozo 2</t>
  </si>
  <si>
    <t>este pozo  no esta equipado</t>
  </si>
  <si>
    <t>Tamazula de Gordinao</t>
  </si>
  <si>
    <t>Bajio</t>
  </si>
  <si>
    <t>La Rosa</t>
  </si>
  <si>
    <t>Pozo Viejo</t>
  </si>
  <si>
    <t>El Taray</t>
  </si>
  <si>
    <t>VIDEOFILMACION DE POZOS PROFUNDOS AÑO 2015</t>
  </si>
  <si>
    <t>Chacha-huatlan</t>
  </si>
  <si>
    <t>La Labor</t>
  </si>
  <si>
    <t>No. 18
La Herradura</t>
  </si>
  <si>
    <t>Bajio Seco</t>
  </si>
  <si>
    <t>San Javier</t>
  </si>
  <si>
    <t>San Miguel</t>
  </si>
  <si>
    <t>Pozo 02</t>
  </si>
  <si>
    <t>Rastro</t>
  </si>
  <si>
    <t>La Miseria</t>
  </si>
  <si>
    <t>Villa Corona</t>
  </si>
  <si>
    <t>Estipac</t>
  </si>
  <si>
    <t>Pozo 1</t>
  </si>
  <si>
    <t>San José del Bajío</t>
  </si>
  <si>
    <t>San Martín de Hidalgo</t>
  </si>
  <si>
    <t xml:space="preserve">La Labor de Medina </t>
  </si>
  <si>
    <t>San Miguel el Alto</t>
  </si>
  <si>
    <t>C. M.</t>
  </si>
  <si>
    <t>Jesús Delgado</t>
  </si>
  <si>
    <t>Pozo 9</t>
  </si>
  <si>
    <t>VIDEOFILMACION DE POZOS PROFUNDOS AÑO 2016</t>
  </si>
  <si>
    <t>Zapopán</t>
  </si>
  <si>
    <t>Tesistan</t>
  </si>
  <si>
    <t>Pozo 80</t>
  </si>
  <si>
    <t>Huejuquilla el Alto</t>
  </si>
  <si>
    <t>Tenzompa</t>
  </si>
  <si>
    <t xml:space="preserve">Pozo # 1
</t>
  </si>
  <si>
    <t>Tlajomulco de Zúñiga</t>
  </si>
  <si>
    <t xml:space="preserve">Hacienda Sta. Fé </t>
  </si>
  <si>
    <t xml:space="preserve">Pozo # 3
</t>
  </si>
  <si>
    <t>Ahualulco de Mercado</t>
  </si>
  <si>
    <t>Cihuatlan</t>
  </si>
  <si>
    <t>Pango</t>
  </si>
  <si>
    <t>Techaluta de Montenegro</t>
  </si>
  <si>
    <t>El Salvial</t>
  </si>
  <si>
    <t>Colonia Obrera</t>
  </si>
  <si>
    <t>S/ D</t>
  </si>
  <si>
    <t>El Barro</t>
  </si>
  <si>
    <t>San José de Ávila</t>
  </si>
  <si>
    <t>La Manzanilla de la Paz</t>
  </si>
  <si>
    <t>las Cuevas</t>
  </si>
  <si>
    <t>Tototlán</t>
  </si>
  <si>
    <t>Las Eras</t>
  </si>
  <si>
    <t>Cocula</t>
  </si>
  <si>
    <t>Camichines</t>
  </si>
  <si>
    <t>Las Palmas</t>
  </si>
  <si>
    <t>Mexticacán</t>
  </si>
  <si>
    <t>San Nicolas</t>
  </si>
  <si>
    <t>Tamazula de Gordiano</t>
  </si>
  <si>
    <t>Las Guayabillas</t>
  </si>
  <si>
    <t>Real del Sol</t>
  </si>
  <si>
    <t>Santa María</t>
  </si>
  <si>
    <t>La Cebadilla</t>
  </si>
  <si>
    <t>Se encontro obstrucción con tubo de columna PVC</t>
  </si>
  <si>
    <t>Bosques de la Ribera</t>
  </si>
  <si>
    <t>El Limón</t>
  </si>
  <si>
    <t>Ixtlahuacán de los Membrillos</t>
  </si>
  <si>
    <t>Atequiza</t>
  </si>
  <si>
    <t>Santa Cruz de Barcenas</t>
  </si>
  <si>
    <t>S / D</t>
  </si>
  <si>
    <t>Tomatlán</t>
  </si>
  <si>
    <t>Campo Acosta</t>
  </si>
  <si>
    <t>San Pablo</t>
  </si>
  <si>
    <t xml:space="preserve">Arandas </t>
  </si>
  <si>
    <t>San Sebastian del Ooeste</t>
  </si>
  <si>
    <t xml:space="preserve">Pozo # 17
</t>
  </si>
  <si>
    <t>2"</t>
  </si>
  <si>
    <t>El Carrizal (Los Laureles)</t>
  </si>
  <si>
    <t xml:space="preserve">Cocula </t>
  </si>
  <si>
    <t xml:space="preserve">Pozo # 2
</t>
  </si>
  <si>
    <t>Valle de Guadalupe</t>
  </si>
  <si>
    <t>Los Coyotillos</t>
  </si>
  <si>
    <t>Pozo Chihuahua</t>
  </si>
  <si>
    <t>Zapotlán del Rey</t>
  </si>
  <si>
    <t xml:space="preserve">La Noria </t>
  </si>
  <si>
    <t>Pozo La Noria</t>
  </si>
  <si>
    <t>Pozo Mexiquito</t>
  </si>
  <si>
    <t>VIDEOFILMACION DE POZOS PROFUNDOS AÑO 2017</t>
  </si>
  <si>
    <t>No.</t>
  </si>
  <si>
    <t>ENERO</t>
  </si>
  <si>
    <t>Tecalitlán</t>
  </si>
  <si>
    <t xml:space="preserve">Lázaro cárdenas </t>
  </si>
  <si>
    <t>Tecolotlán</t>
  </si>
  <si>
    <t>Pozo La Huerta</t>
  </si>
  <si>
    <t>FEBRERO</t>
  </si>
  <si>
    <t>Ixtlahuacán del Río</t>
  </si>
  <si>
    <t>Tolimán</t>
  </si>
  <si>
    <t>San Sebastián del Oeste</t>
  </si>
  <si>
    <t>El Tasajal</t>
  </si>
  <si>
    <t>Zapotlán el Grande</t>
  </si>
  <si>
    <t>Atequizayán</t>
  </si>
  <si>
    <t>Pozo 12</t>
  </si>
  <si>
    <t>Pozo La Primavera</t>
  </si>
  <si>
    <t>MARZO</t>
  </si>
  <si>
    <t>Cuautitlán de García Barragán</t>
  </si>
  <si>
    <t>Tequesquitlán</t>
  </si>
  <si>
    <t>Bolaños</t>
  </si>
  <si>
    <t>Huilacatitlán</t>
  </si>
  <si>
    <t>Tamazula  de Gordiano</t>
  </si>
  <si>
    <t>Pozo Hugo Sánchez ( se pago en 2016).</t>
  </si>
  <si>
    <t>Pozo La Pajarera</t>
  </si>
  <si>
    <t>Pozo Planta Potabilizadora</t>
  </si>
  <si>
    <t xml:space="preserve">Tequesquite </t>
  </si>
  <si>
    <t>Tequesquite</t>
  </si>
  <si>
    <t>Amatitán</t>
  </si>
  <si>
    <t>La Pólvora</t>
  </si>
  <si>
    <t xml:space="preserve">Total Enero - Marzo </t>
  </si>
  <si>
    <t>ABRIL</t>
  </si>
  <si>
    <t>03 Abr. 17</t>
  </si>
  <si>
    <t>El Grullo</t>
  </si>
  <si>
    <t>Pozo 8</t>
  </si>
  <si>
    <t>Santa Cruz de Bárcenas</t>
  </si>
  <si>
    <t>El Mapache</t>
  </si>
  <si>
    <t>MAYO</t>
  </si>
  <si>
    <t>Pozo Libertad</t>
  </si>
  <si>
    <t>Copal Colorado</t>
  </si>
  <si>
    <t>Etzatlán</t>
  </si>
  <si>
    <t>Oconahua</t>
  </si>
  <si>
    <t>Quitupan</t>
  </si>
  <si>
    <t>El Quiringual</t>
  </si>
  <si>
    <t>JUNIO</t>
  </si>
  <si>
    <t>San Diego</t>
  </si>
  <si>
    <t>Pozo Lienzo Charro</t>
  </si>
  <si>
    <t>Acatic.</t>
  </si>
  <si>
    <t>Los Llanitos</t>
  </si>
  <si>
    <t xml:space="preserve">Los Llanitos </t>
  </si>
  <si>
    <t xml:space="preserve">TOTAL ABRIL - JUNIO </t>
  </si>
  <si>
    <t xml:space="preserve">TOTAL ENERO - JUNIO </t>
  </si>
  <si>
    <t>13½</t>
  </si>
  <si>
    <t>6 PVC</t>
  </si>
  <si>
    <t>fondo</t>
  </si>
  <si>
    <t>10 descraga libre</t>
  </si>
  <si>
    <t>línea</t>
  </si>
  <si>
    <t>(121.6-53.55-89.6) 264</t>
  </si>
  <si>
    <t>4, 3 y 2"</t>
  </si>
  <si>
    <t>2½"</t>
  </si>
  <si>
    <t>2½</t>
  </si>
  <si>
    <t>40 / 440</t>
  </si>
  <si>
    <t>50 / 440</t>
  </si>
  <si>
    <t>60 / 440</t>
  </si>
  <si>
    <t>15 / 440</t>
  </si>
  <si>
    <t>40/440</t>
  </si>
  <si>
    <t>250 / 440</t>
  </si>
  <si>
    <t>25 / 440</t>
  </si>
  <si>
    <t>125 / 440</t>
  </si>
  <si>
    <t>30 / 440</t>
  </si>
  <si>
    <t>5 / 220</t>
  </si>
  <si>
    <t>30/460</t>
  </si>
  <si>
    <t>30/440</t>
  </si>
  <si>
    <t>5.5/220</t>
  </si>
  <si>
    <t xml:space="preserve">Tequila </t>
  </si>
  <si>
    <t>El Indio</t>
  </si>
  <si>
    <t>12 y 8</t>
  </si>
  <si>
    <t>Totatiche</t>
  </si>
  <si>
    <t xml:space="preserve">Magdalena </t>
  </si>
  <si>
    <t>Santa Maria</t>
  </si>
  <si>
    <t>11 Abr. 17</t>
  </si>
  <si>
    <t>Mexiquito</t>
  </si>
  <si>
    <t>Zacoalco  de Torres</t>
  </si>
  <si>
    <t>Barranca de Orates</t>
  </si>
  <si>
    <t xml:space="preserve">La Estrella </t>
  </si>
  <si>
    <t>La estrella</t>
  </si>
  <si>
    <t>Número de Video-filmaciones</t>
  </si>
  <si>
    <t>Pozo La Gavilana</t>
  </si>
  <si>
    <t>Julio</t>
  </si>
  <si>
    <t>Agosto</t>
  </si>
  <si>
    <t>Septiembre</t>
  </si>
  <si>
    <t xml:space="preserve">TOTAL JULIO - SEPTIEMBRE </t>
  </si>
  <si>
    <t xml:space="preserve">TOTAL ENERO - SEPTIEMBRE </t>
  </si>
  <si>
    <t>San Martin de Bolaños</t>
  </si>
  <si>
    <t>Pozo No. 1</t>
  </si>
  <si>
    <t>Pozo La Resolana</t>
  </si>
  <si>
    <t>La Resolana</t>
  </si>
  <si>
    <t>longitudinal</t>
  </si>
  <si>
    <t>04 Jul. 17</t>
  </si>
  <si>
    <t>Pozo Mesa de los Timbres</t>
  </si>
  <si>
    <t>Pozo Jesús Delgado</t>
  </si>
  <si>
    <t>Pozo No.1</t>
  </si>
  <si>
    <t>Tecocaltiche</t>
  </si>
  <si>
    <t>Pozo 4 La Curva</t>
  </si>
  <si>
    <t>Mezquitera</t>
  </si>
  <si>
    <t>La Escondida</t>
  </si>
  <si>
    <t>Jesús María</t>
  </si>
  <si>
    <t>Pozo Marijo</t>
  </si>
  <si>
    <t>La lagunilla</t>
  </si>
  <si>
    <t>Pozo La Lagunilla</t>
  </si>
  <si>
    <t>San Gabriel</t>
  </si>
  <si>
    <t>Jiquilpan</t>
  </si>
  <si>
    <t>Pozo 5</t>
  </si>
  <si>
    <t xml:space="preserve">La Cabaña </t>
  </si>
  <si>
    <t>?</t>
  </si>
  <si>
    <t>116.2 libres, Pozo defasado</t>
  </si>
  <si>
    <t>Pozo La Escondida</t>
  </si>
  <si>
    <t>Equipo de bombeo y columna a 10.50 metros.</t>
  </si>
  <si>
    <t>Pozo CBETIS</t>
  </si>
  <si>
    <t>Villa Hidalgo</t>
  </si>
  <si>
    <t>Corral Blanco</t>
  </si>
  <si>
    <t>Pozo Corral Blanco</t>
  </si>
  <si>
    <t>Obstucción a 89 metros Posible rama.</t>
  </si>
  <si>
    <t>Llano Grande</t>
  </si>
  <si>
    <t>Ahualulcode Mercado</t>
  </si>
  <si>
    <t>Pozo No.4</t>
  </si>
  <si>
    <t>Octubre</t>
  </si>
  <si>
    <t xml:space="preserve">Noviembre </t>
  </si>
  <si>
    <t>Diciembre</t>
  </si>
  <si>
    <t xml:space="preserve">TOTAL OCTUBRE - DICIEMBRE </t>
  </si>
  <si>
    <t xml:space="preserve">TOTAL ENERO - DICIEMBRE </t>
  </si>
  <si>
    <t>10 Oct. 17</t>
  </si>
  <si>
    <t>La Garita</t>
  </si>
  <si>
    <t>19 Oct. 17</t>
  </si>
  <si>
    <t>helicoidal</t>
  </si>
  <si>
    <t>24 Oct. 17</t>
  </si>
  <si>
    <t>Cañadas Silvestres</t>
  </si>
  <si>
    <t>Pozo El Puente</t>
  </si>
  <si>
    <t>Jamay</t>
  </si>
  <si>
    <t>San Miguel de la Paz</t>
  </si>
  <si>
    <t>Pozo No.2</t>
  </si>
  <si>
    <t>Pozo Único el Centro</t>
  </si>
  <si>
    <t>longitudinal/helicoidal</t>
  </si>
  <si>
    <t>42 / 112</t>
  </si>
  <si>
    <t>El Platanar</t>
  </si>
  <si>
    <t xml:space="preserve">Teocuitatlán de Corona </t>
  </si>
  <si>
    <t>Milpillas</t>
  </si>
  <si>
    <t>Acatlán de Juárez</t>
  </si>
  <si>
    <t>El Plan</t>
  </si>
  <si>
    <t>Tuxpán</t>
  </si>
  <si>
    <t>Pozo Los Granados</t>
  </si>
  <si>
    <t>VIDEOFILMACION DE POZOS PROFUNDOS AÑO 2018</t>
  </si>
  <si>
    <t xml:space="preserve">La Barca </t>
  </si>
  <si>
    <t>Pozo La Estancia</t>
  </si>
  <si>
    <t>San Martín Hidalgo</t>
  </si>
  <si>
    <t>Pozo No. 6</t>
  </si>
  <si>
    <t>Pozo La Presa 1</t>
  </si>
  <si>
    <t>Yahualica de González Gallo</t>
  </si>
  <si>
    <t>Pozo Los Chayos</t>
  </si>
  <si>
    <t xml:space="preserve">Pozo Loma Bonita </t>
  </si>
  <si>
    <t>Pozo Las Tapias</t>
  </si>
  <si>
    <t xml:space="preserve">Pozo la Prepa </t>
  </si>
  <si>
    <t xml:space="preserve">Pozo El Mirador Viejo </t>
  </si>
  <si>
    <t xml:space="preserve">Pozo El Mirador Nuevo </t>
  </si>
  <si>
    <t xml:space="preserve">Pozo Los Ponce </t>
  </si>
  <si>
    <t>Tequila</t>
  </si>
  <si>
    <t>Pozo Medineño</t>
  </si>
  <si>
    <t>Haemitsie</t>
  </si>
  <si>
    <t>Pozo Haemitsie</t>
  </si>
  <si>
    <t xml:space="preserve">Rincon de Chila </t>
  </si>
  <si>
    <t>Rincon de Chila</t>
  </si>
  <si>
    <t>Ojuelos de Jalisco</t>
  </si>
  <si>
    <t>Pozo Guadalupe</t>
  </si>
  <si>
    <t>Tenmaxtlan</t>
  </si>
  <si>
    <t>Colotitlan</t>
  </si>
  <si>
    <t>Pozo Colotitlán</t>
  </si>
  <si>
    <t>Pozo Ojo de Agua</t>
  </si>
  <si>
    <t>San Juanito Escobedo</t>
  </si>
  <si>
    <t>El Azafrán</t>
  </si>
  <si>
    <t>Pozo El Azafrán</t>
  </si>
  <si>
    <t xml:space="preserve">Total Abril - Junio </t>
  </si>
  <si>
    <t xml:space="preserve">Total Enero - Junio </t>
  </si>
  <si>
    <t>JULIO</t>
  </si>
  <si>
    <t>AGOSTO</t>
  </si>
  <si>
    <t>SEPTIEMBRE</t>
  </si>
  <si>
    <t>Total Julio - Septiembre</t>
  </si>
  <si>
    <t>Total Enero - Septiembre</t>
  </si>
  <si>
    <t>Teuchitlán</t>
  </si>
  <si>
    <t>La Vega</t>
  </si>
  <si>
    <t>S / D. Agua caliente</t>
  </si>
  <si>
    <t>Pozo La Vega</t>
  </si>
  <si>
    <t xml:space="preserve">Zapotlán el Grande </t>
  </si>
  <si>
    <t>Cd. Guzmán</t>
  </si>
  <si>
    <t>Pozo Catarina 3</t>
  </si>
  <si>
    <t>Pozo Providencia</t>
  </si>
  <si>
    <t>Pozo las Granjas</t>
  </si>
  <si>
    <t>Santa Teresa</t>
  </si>
  <si>
    <t>Pozo Santa Teresa</t>
  </si>
  <si>
    <t xml:space="preserve">Matanzas </t>
  </si>
  <si>
    <t>Pozo Matanzas</t>
  </si>
  <si>
    <t>Pozo la Secundaria</t>
  </si>
  <si>
    <t>Maito</t>
  </si>
  <si>
    <t>20 / 440</t>
  </si>
  <si>
    <t>Zapotiltic</t>
  </si>
  <si>
    <t>Pozo El Libramiento</t>
  </si>
  <si>
    <t>S. / D.</t>
  </si>
  <si>
    <t>S. D.</t>
  </si>
  <si>
    <t>Col. Miramar</t>
  </si>
  <si>
    <t>Pozo Tutelar Fiscalía General del estado de Jalisco</t>
  </si>
  <si>
    <t>Noviembre</t>
  </si>
  <si>
    <t xml:space="preserve">Cabo Corrientes </t>
  </si>
  <si>
    <t>Pozo la Sauceda</t>
  </si>
  <si>
    <t>Malpaso</t>
  </si>
  <si>
    <t>Pozo Malpaso</t>
  </si>
  <si>
    <t>Pozo Los Novillos</t>
  </si>
  <si>
    <t>Autlan de Navarro</t>
  </si>
  <si>
    <t>Pozo 4 Anexo</t>
  </si>
  <si>
    <t>99.50 (colapsado</t>
  </si>
  <si>
    <t>Juchitlan</t>
  </si>
  <si>
    <t>Pozo San José de Los Guajes</t>
  </si>
  <si>
    <t>San Jose de Los Guajes</t>
  </si>
  <si>
    <t>Total Septiembre - Diciembre</t>
  </si>
  <si>
    <t>Total Enero - 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</si>
</sst>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#,##0.0"/>
    <numFmt numFmtId="167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5" fontId="0" fillId="35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5" fontId="0" fillId="0" borderId="0" xfId="55" applyNumberFormat="1" applyFill="1" applyAlignment="1">
      <alignment horizontal="center" vertical="center"/>
      <protection/>
    </xf>
    <xf numFmtId="0" fontId="0" fillId="0" borderId="0" xfId="55" applyFont="1" applyFill="1" applyAlignment="1">
      <alignment vertical="center" wrapText="1"/>
      <protection/>
    </xf>
    <xf numFmtId="0" fontId="0" fillId="0" borderId="0" xfId="55" applyFill="1" applyAlignment="1">
      <alignment vertical="center" wrapText="1"/>
      <protection/>
    </xf>
    <xf numFmtId="0" fontId="0" fillId="0" borderId="0" xfId="55" applyFill="1" applyAlignment="1">
      <alignment horizontal="center" vertical="center" wrapText="1"/>
      <protection/>
    </xf>
    <xf numFmtId="2" fontId="0" fillId="0" borderId="0" xfId="55" applyNumberFormat="1" applyFont="1" applyFill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55" applyFont="1" applyFill="1" applyAlignment="1">
      <alignment horizontal="center" vertical="center" wrapText="1"/>
      <protection/>
    </xf>
    <xf numFmtId="3" fontId="1" fillId="0" borderId="0" xfId="0" applyNumberFormat="1" applyFont="1" applyFill="1" applyAlignment="1">
      <alignment horizontal="center" vertical="center" wrapText="1"/>
    </xf>
    <xf numFmtId="3" fontId="0" fillId="0" borderId="0" xfId="49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 wrapText="1"/>
    </xf>
    <xf numFmtId="166" fontId="0" fillId="0" borderId="0" xfId="55" applyNumberFormat="1" applyFont="1" applyFill="1" applyAlignment="1">
      <alignment horizontal="center" vertical="center" wrapText="1"/>
      <protection/>
    </xf>
    <xf numFmtId="2" fontId="1" fillId="0" borderId="0" xfId="55" applyNumberFormat="1" applyFont="1" applyFill="1" applyAlignment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35" borderId="0" xfId="55" applyNumberFormat="1" applyFont="1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2" fontId="48" fillId="0" borderId="0" xfId="55" applyNumberFormat="1" applyFont="1" applyFill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15" fontId="6" fillId="35" borderId="0" xfId="55" applyNumberFormat="1" applyFont="1" applyFill="1" applyAlignment="1">
      <alignment horizontal="center" vertical="center"/>
      <protection/>
    </xf>
    <xf numFmtId="14" fontId="0" fillId="0" borderId="0" xfId="55" applyNumberFormat="1" applyFont="1" applyFill="1" applyAlignment="1">
      <alignment vertical="center" wrapText="1"/>
      <protection/>
    </xf>
    <xf numFmtId="0" fontId="48" fillId="0" borderId="0" xfId="0" applyFont="1" applyFill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5" fontId="0" fillId="36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15" fontId="0" fillId="36" borderId="12" xfId="0" applyNumberForma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55" applyFont="1" applyFill="1" applyAlignment="1">
      <alignment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15" fontId="6" fillId="36" borderId="0" xfId="55" applyNumberFormat="1" applyFont="1" applyFill="1" applyAlignment="1">
      <alignment horizontal="center" vertical="center"/>
      <protection/>
    </xf>
    <xf numFmtId="14" fontId="0" fillId="36" borderId="0" xfId="55" applyNumberFormat="1" applyFont="1" applyFill="1" applyAlignment="1">
      <alignment vertical="center" wrapText="1"/>
      <protection/>
    </xf>
    <xf numFmtId="0" fontId="0" fillId="36" borderId="0" xfId="55" applyFont="1" applyFill="1" applyAlignment="1">
      <alignment vertical="center" wrapText="1"/>
      <protection/>
    </xf>
    <xf numFmtId="0" fontId="0" fillId="36" borderId="0" xfId="55" applyFill="1" applyAlignment="1">
      <alignment horizontal="center" vertical="center" wrapText="1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2" fontId="0" fillId="36" borderId="0" xfId="0" applyNumberFormat="1" applyFont="1" applyFill="1" applyAlignment="1">
      <alignment horizontal="center" vertical="center"/>
    </xf>
    <xf numFmtId="15" fontId="6" fillId="0" borderId="0" xfId="55" applyNumberFormat="1" applyFont="1" applyFill="1" applyAlignment="1">
      <alignment horizontal="center" vertical="center"/>
      <protection/>
    </xf>
    <xf numFmtId="2" fontId="48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48" fillId="36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0" fillId="0" borderId="13" xfId="55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 wrapText="1"/>
      <protection/>
    </xf>
    <xf numFmtId="0" fontId="0" fillId="36" borderId="14" xfId="55" applyFont="1" applyFill="1" applyBorder="1" applyAlignment="1">
      <alignment horizontal="center" vertical="center"/>
      <protection/>
    </xf>
    <xf numFmtId="15" fontId="6" fillId="36" borderId="14" xfId="55" applyNumberFormat="1" applyFont="1" applyFill="1" applyBorder="1" applyAlignment="1">
      <alignment horizontal="center" vertical="center"/>
      <protection/>
    </xf>
    <xf numFmtId="14" fontId="0" fillId="36" borderId="14" xfId="55" applyNumberFormat="1" applyFont="1" applyFill="1" applyBorder="1" applyAlignment="1">
      <alignment vertical="center" wrapText="1"/>
      <protection/>
    </xf>
    <xf numFmtId="0" fontId="0" fillId="36" borderId="14" xfId="55" applyFont="1" applyFill="1" applyBorder="1" applyAlignment="1">
      <alignment vertical="center" wrapText="1"/>
      <protection/>
    </xf>
    <xf numFmtId="0" fontId="0" fillId="36" borderId="14" xfId="55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/>
      <protection/>
    </xf>
    <xf numFmtId="15" fontId="6" fillId="0" borderId="14" xfId="55" applyNumberFormat="1" applyFont="1" applyFill="1" applyBorder="1" applyAlignment="1">
      <alignment horizontal="center" vertical="center"/>
      <protection/>
    </xf>
    <xf numFmtId="14" fontId="0" fillId="0" borderId="14" xfId="55" applyNumberFormat="1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 vertical="center"/>
      <protection/>
    </xf>
    <xf numFmtId="15" fontId="6" fillId="0" borderId="0" xfId="55" applyNumberFormat="1" applyFont="1" applyFill="1" applyBorder="1" applyAlignment="1">
      <alignment horizontal="center" vertical="center"/>
      <protection/>
    </xf>
    <xf numFmtId="14" fontId="0" fillId="0" borderId="0" xfId="55" applyNumberFormat="1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vertical="center" wrapText="1"/>
      <protection/>
    </xf>
    <xf numFmtId="0" fontId="0" fillId="0" borderId="0" xfId="55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Alignment="1">
      <alignment vertical="center" wrapText="1"/>
      <protection/>
    </xf>
    <xf numFmtId="0" fontId="49" fillId="35" borderId="0" xfId="55" applyFont="1" applyFill="1" applyAlignment="1">
      <alignment horizontal="center" vertical="center" wrapText="1"/>
      <protection/>
    </xf>
    <xf numFmtId="0" fontId="0" fillId="36" borderId="15" xfId="55" applyFill="1" applyBorder="1" applyAlignment="1">
      <alignment horizontal="center" vertical="center" wrapText="1"/>
      <protection/>
    </xf>
    <xf numFmtId="0" fontId="0" fillId="36" borderId="15" xfId="55" applyFont="1" applyFill="1" applyBorder="1" applyAlignment="1">
      <alignment vertical="center" wrapText="1"/>
      <protection/>
    </xf>
    <xf numFmtId="0" fontId="0" fillId="0" borderId="15" xfId="55" applyFont="1" applyFill="1" applyBorder="1" applyAlignment="1">
      <alignment vertical="center" wrapText="1"/>
      <protection/>
    </xf>
    <xf numFmtId="0" fontId="0" fillId="0" borderId="15" xfId="55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36" borderId="14" xfId="55" applyFill="1" applyBorder="1" applyAlignment="1">
      <alignment horizontal="center" vertical="center"/>
      <protection/>
    </xf>
    <xf numFmtId="43" fontId="0" fillId="36" borderId="14" xfId="51" applyFont="1" applyFill="1" applyBorder="1" applyAlignment="1">
      <alignment vertical="center" wrapText="1"/>
    </xf>
    <xf numFmtId="0" fontId="0" fillId="0" borderId="14" xfId="55" applyFill="1" applyBorder="1" applyAlignment="1">
      <alignment horizontal="center" vertical="center"/>
      <protection/>
    </xf>
    <xf numFmtId="43" fontId="48" fillId="0" borderId="14" xfId="51" applyFont="1" applyFill="1" applyBorder="1" applyAlignment="1">
      <alignment vertical="center"/>
    </xf>
    <xf numFmtId="0" fontId="48" fillId="0" borderId="14" xfId="55" applyFont="1" applyFill="1" applyBorder="1" applyAlignment="1">
      <alignment horizontal="center" vertical="center"/>
      <protection/>
    </xf>
    <xf numFmtId="43" fontId="0" fillId="36" borderId="14" xfId="51" applyFont="1" applyFill="1" applyBorder="1" applyAlignment="1">
      <alignment vertical="center"/>
    </xf>
    <xf numFmtId="43" fontId="0" fillId="0" borderId="14" xfId="5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3" fontId="48" fillId="0" borderId="0" xfId="51" applyFont="1" applyFill="1" applyBorder="1" applyAlignment="1">
      <alignment vertical="center"/>
    </xf>
    <xf numFmtId="165" fontId="0" fillId="36" borderId="14" xfId="55" applyNumberFormat="1" applyFont="1" applyFill="1" applyBorder="1" applyAlignment="1">
      <alignment horizontal="center" vertical="center" wrapText="1"/>
      <protection/>
    </xf>
    <xf numFmtId="165" fontId="48" fillId="36" borderId="14" xfId="55" applyNumberFormat="1" applyFont="1" applyFill="1" applyBorder="1" applyAlignment="1">
      <alignment horizontal="center" vertical="center" wrapText="1"/>
      <protection/>
    </xf>
    <xf numFmtId="165" fontId="48" fillId="0" borderId="14" xfId="55" applyNumberFormat="1" applyFont="1" applyFill="1" applyBorder="1" applyAlignment="1">
      <alignment horizontal="center" vertical="center" wrapText="1"/>
      <protection/>
    </xf>
    <xf numFmtId="165" fontId="0" fillId="0" borderId="14" xfId="55" applyNumberFormat="1" applyFont="1" applyFill="1" applyBorder="1" applyAlignment="1">
      <alignment horizontal="center" vertical="center" wrapText="1"/>
      <protection/>
    </xf>
    <xf numFmtId="165" fontId="48" fillId="0" borderId="0" xfId="55" applyNumberFormat="1" applyFont="1" applyFill="1" applyBorder="1" applyAlignment="1">
      <alignment horizontal="center" vertical="center" wrapText="1"/>
      <protection/>
    </xf>
    <xf numFmtId="2" fontId="0" fillId="36" borderId="14" xfId="55" applyNumberFormat="1" applyFont="1" applyFill="1" applyBorder="1" applyAlignment="1">
      <alignment horizontal="center" vertical="center" wrapText="1"/>
      <protection/>
    </xf>
    <xf numFmtId="2" fontId="48" fillId="36" borderId="14" xfId="55" applyNumberFormat="1" applyFont="1" applyFill="1" applyBorder="1" applyAlignment="1">
      <alignment horizontal="center" vertical="center" wrapText="1"/>
      <protection/>
    </xf>
    <xf numFmtId="2" fontId="48" fillId="0" borderId="14" xfId="55" applyNumberFormat="1" applyFont="1" applyFill="1" applyBorder="1" applyAlignment="1">
      <alignment horizontal="center" vertical="center" wrapText="1"/>
      <protection/>
    </xf>
    <xf numFmtId="2" fontId="0" fillId="0" borderId="14" xfId="55" applyNumberFormat="1" applyFont="1" applyFill="1" applyBorder="1" applyAlignment="1">
      <alignment horizontal="center" vertical="center" wrapText="1"/>
      <protection/>
    </xf>
    <xf numFmtId="2" fontId="48" fillId="0" borderId="0" xfId="55" applyNumberFormat="1" applyFont="1" applyFill="1" applyBorder="1" applyAlignment="1">
      <alignment horizontal="center" vertical="center" wrapText="1"/>
      <protection/>
    </xf>
    <xf numFmtId="43" fontId="0" fillId="0" borderId="0" xfId="51" applyFont="1" applyFill="1" applyBorder="1" applyAlignment="1">
      <alignment vertical="center"/>
    </xf>
    <xf numFmtId="2" fontId="0" fillId="36" borderId="14" xfId="55" applyNumberFormat="1" applyFill="1" applyBorder="1" applyAlignment="1">
      <alignment horizontal="center" vertical="center"/>
      <protection/>
    </xf>
    <xf numFmtId="2" fontId="48" fillId="0" borderId="14" xfId="55" applyNumberFormat="1" applyFont="1" applyFill="1" applyBorder="1" applyAlignment="1">
      <alignment horizontal="center" vertical="center"/>
      <protection/>
    </xf>
    <xf numFmtId="2" fontId="0" fillId="0" borderId="14" xfId="55" applyNumberFormat="1" applyFill="1" applyBorder="1" applyAlignment="1">
      <alignment horizontal="center" vertical="center"/>
      <protection/>
    </xf>
    <xf numFmtId="2" fontId="0" fillId="36" borderId="14" xfId="55" applyNumberFormat="1" applyFont="1" applyFill="1" applyBorder="1" applyAlignment="1">
      <alignment horizontal="center" vertical="center"/>
      <protection/>
    </xf>
    <xf numFmtId="2" fontId="0" fillId="0" borderId="14" xfId="55" applyNumberFormat="1" applyFont="1" applyFill="1" applyBorder="1" applyAlignment="1">
      <alignment horizontal="center" vertical="center"/>
      <protection/>
    </xf>
    <xf numFmtId="2" fontId="0" fillId="0" borderId="0" xfId="55" applyNumberFormat="1" applyFont="1" applyFill="1" applyBorder="1" applyAlignment="1">
      <alignment horizontal="center" vertical="center"/>
      <protection/>
    </xf>
    <xf numFmtId="43" fontId="0" fillId="36" borderId="14" xfId="51" applyFill="1" applyBorder="1" applyAlignment="1">
      <alignment vertical="center"/>
    </xf>
    <xf numFmtId="43" fontId="0" fillId="0" borderId="14" xfId="51" applyFont="1" applyFill="1" applyBorder="1" applyAlignment="1">
      <alignment vertical="center" wrapText="1"/>
    </xf>
    <xf numFmtId="14" fontId="0" fillId="0" borderId="14" xfId="55" applyNumberFormat="1" applyFont="1" applyFill="1" applyBorder="1" applyAlignment="1">
      <alignment horizontal="center" vertical="center"/>
      <protection/>
    </xf>
    <xf numFmtId="43" fontId="0" fillId="36" borderId="14" xfId="51" applyFont="1" applyFill="1" applyBorder="1" applyAlignment="1">
      <alignment horizontal="center" vertical="center"/>
    </xf>
    <xf numFmtId="43" fontId="0" fillId="0" borderId="14" xfId="51" applyFont="1" applyFill="1" applyBorder="1" applyAlignment="1">
      <alignment horizontal="center" vertical="center"/>
    </xf>
    <xf numFmtId="0" fontId="0" fillId="36" borderId="14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0" fillId="35" borderId="14" xfId="55" applyFont="1" applyFill="1" applyBorder="1" applyAlignment="1">
      <alignment horizontal="center" vertical="center"/>
      <protection/>
    </xf>
    <xf numFmtId="14" fontId="0" fillId="36" borderId="0" xfId="55" applyNumberFormat="1" applyFont="1" applyFill="1" applyBorder="1" applyAlignment="1">
      <alignment vertical="center" wrapText="1"/>
      <protection/>
    </xf>
    <xf numFmtId="0" fontId="0" fillId="36" borderId="0" xfId="55" applyFont="1" applyFill="1" applyBorder="1" applyAlignment="1">
      <alignment vertical="center" wrapText="1"/>
      <protection/>
    </xf>
    <xf numFmtId="0" fontId="0" fillId="36" borderId="0" xfId="55" applyFill="1" applyBorder="1" applyAlignment="1">
      <alignment horizontal="center" vertical="center" wrapText="1"/>
      <protection/>
    </xf>
    <xf numFmtId="43" fontId="0" fillId="0" borderId="14" xfId="51" applyFill="1" applyBorder="1" applyAlignment="1">
      <alignment vertical="center"/>
    </xf>
    <xf numFmtId="15" fontId="6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6" borderId="15" xfId="55" applyFill="1" applyBorder="1" applyAlignment="1">
      <alignment horizontal="left" vertical="center" wrapText="1"/>
      <protection/>
    </xf>
    <xf numFmtId="43" fontId="48" fillId="0" borderId="14" xfId="51" applyFont="1" applyFill="1" applyBorder="1" applyAlignment="1">
      <alignment vertical="center" wrapText="1"/>
    </xf>
    <xf numFmtId="165" fontId="0" fillId="0" borderId="0" xfId="55" applyNumberFormat="1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center" vertical="center"/>
      <protection/>
    </xf>
    <xf numFmtId="2" fontId="48" fillId="0" borderId="0" xfId="55" applyNumberFormat="1" applyFont="1" applyFill="1" applyBorder="1" applyAlignment="1">
      <alignment horizontal="center" vertical="center"/>
      <protection/>
    </xf>
    <xf numFmtId="0" fontId="48" fillId="0" borderId="0" xfId="55" applyFont="1" applyFill="1" applyBorder="1" applyAlignment="1">
      <alignment horizontal="center" vertical="center" wrapText="1"/>
      <protection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left" vertical="center"/>
      <protection/>
    </xf>
    <xf numFmtId="0" fontId="6" fillId="0" borderId="16" xfId="55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pane ySplit="3" topLeftCell="A32" activePane="bottomLeft" state="frozen"/>
      <selection pane="topLeft" activeCell="A1" sqref="A1"/>
      <selection pane="bottomLeft" activeCell="A4" sqref="A4:A43"/>
    </sheetView>
  </sheetViews>
  <sheetFormatPr defaultColWidth="11.421875" defaultRowHeight="12.75"/>
  <cols>
    <col min="2" max="2" width="10.8515625" style="0" bestFit="1" customWidth="1"/>
    <col min="3" max="3" width="14.28125" style="0" customWidth="1"/>
    <col min="5" max="5" width="10.7109375" style="0" customWidth="1"/>
    <col min="7" max="7" width="9.7109375" style="0" customWidth="1"/>
    <col min="8" max="9" width="10.00390625" style="0" customWidth="1"/>
    <col min="11" max="15" width="8.7109375" style="0" customWidth="1"/>
    <col min="19" max="19" width="50.00390625" style="0" customWidth="1"/>
  </cols>
  <sheetData>
    <row r="1" spans="2:19" ht="15.75">
      <c r="B1" s="9" t="s">
        <v>67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19" ht="16.5" thickBot="1">
      <c r="B2" s="10" t="s">
        <v>123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27" customHeight="1" thickBot="1" thickTop="1">
      <c r="B3" s="2" t="s">
        <v>0</v>
      </c>
      <c r="C3" s="2" t="s">
        <v>1</v>
      </c>
      <c r="D3" s="2" t="s">
        <v>2</v>
      </c>
      <c r="E3" s="2" t="s">
        <v>3</v>
      </c>
      <c r="F3" s="2" t="s">
        <v>12</v>
      </c>
      <c r="G3" s="2" t="s">
        <v>17</v>
      </c>
      <c r="H3" s="2" t="s">
        <v>20</v>
      </c>
      <c r="I3" s="2" t="s">
        <v>4</v>
      </c>
      <c r="J3" s="2" t="s">
        <v>5</v>
      </c>
      <c r="K3" s="2" t="s">
        <v>13</v>
      </c>
      <c r="L3" s="2" t="s">
        <v>14</v>
      </c>
      <c r="M3" s="2" t="s">
        <v>9</v>
      </c>
      <c r="N3" s="2" t="s">
        <v>21</v>
      </c>
      <c r="O3" s="2" t="s">
        <v>6</v>
      </c>
      <c r="P3" s="2" t="s">
        <v>15</v>
      </c>
      <c r="Q3" s="2" t="s">
        <v>18</v>
      </c>
      <c r="R3" s="2" t="s">
        <v>7</v>
      </c>
      <c r="S3" s="2" t="s">
        <v>23</v>
      </c>
    </row>
    <row r="4" spans="1:11" ht="25.5" customHeight="1" thickTop="1">
      <c r="A4">
        <v>1</v>
      </c>
      <c r="B4" s="21">
        <v>41288</v>
      </c>
      <c r="C4" s="19" t="s">
        <v>61</v>
      </c>
      <c r="D4" s="19" t="s">
        <v>94</v>
      </c>
      <c r="E4" s="20" t="s">
        <v>81</v>
      </c>
      <c r="F4" s="15"/>
      <c r="G4" s="4"/>
      <c r="H4" s="4"/>
      <c r="I4" s="4"/>
      <c r="J4" s="4"/>
      <c r="K4" s="4"/>
    </row>
    <row r="5" spans="1:11" ht="25.5" customHeight="1">
      <c r="A5">
        <v>2</v>
      </c>
      <c r="B5" s="21">
        <v>41306</v>
      </c>
      <c r="C5" s="19" t="s">
        <v>73</v>
      </c>
      <c r="D5" s="19" t="s">
        <v>8</v>
      </c>
      <c r="E5" s="20" t="s">
        <v>93</v>
      </c>
      <c r="F5" s="15"/>
      <c r="G5" s="4"/>
      <c r="H5" s="4"/>
      <c r="I5" s="4"/>
      <c r="J5" s="4"/>
      <c r="K5" s="4"/>
    </row>
    <row r="6" spans="1:11" ht="25.5" customHeight="1">
      <c r="A6">
        <v>3</v>
      </c>
      <c r="B6" s="21">
        <v>41317</v>
      </c>
      <c r="C6" s="19" t="s">
        <v>95</v>
      </c>
      <c r="D6" s="19" t="s">
        <v>96</v>
      </c>
      <c r="E6" s="20" t="s">
        <v>97</v>
      </c>
      <c r="F6" s="22" t="s">
        <v>37</v>
      </c>
      <c r="G6" s="4">
        <v>46.7</v>
      </c>
      <c r="H6" s="4">
        <v>32.25</v>
      </c>
      <c r="I6" s="4">
        <f>+G6-H6</f>
        <v>14.450000000000003</v>
      </c>
      <c r="J6" s="23" t="s">
        <v>10</v>
      </c>
      <c r="K6" s="4">
        <v>41.5</v>
      </c>
    </row>
    <row r="7" spans="1:11" ht="25.5" customHeight="1">
      <c r="A7">
        <v>4</v>
      </c>
      <c r="B7" s="21">
        <v>41327</v>
      </c>
      <c r="C7" s="11" t="s">
        <v>45</v>
      </c>
      <c r="D7" s="11" t="s">
        <v>8</v>
      </c>
      <c r="E7" s="6" t="s">
        <v>54</v>
      </c>
      <c r="F7" s="15" t="s">
        <v>37</v>
      </c>
      <c r="G7" s="4">
        <v>70.3</v>
      </c>
      <c r="H7" s="4">
        <v>4.75</v>
      </c>
      <c r="I7" s="4">
        <f>+G7-H7</f>
        <v>65.55</v>
      </c>
      <c r="J7" s="4" t="s">
        <v>10</v>
      </c>
      <c r="K7" s="4">
        <v>59.75</v>
      </c>
    </row>
    <row r="8" spans="1:11" ht="25.5" customHeight="1">
      <c r="A8">
        <v>5</v>
      </c>
      <c r="B8" s="21">
        <v>41339</v>
      </c>
      <c r="C8" s="11" t="s">
        <v>45</v>
      </c>
      <c r="D8" s="11" t="s">
        <v>8</v>
      </c>
      <c r="E8" s="6" t="s">
        <v>98</v>
      </c>
      <c r="F8" s="15" t="s">
        <v>24</v>
      </c>
      <c r="G8" s="4">
        <v>252</v>
      </c>
      <c r="H8" s="4">
        <v>30</v>
      </c>
      <c r="I8" s="4">
        <f>+G8-H8</f>
        <v>222</v>
      </c>
      <c r="J8" s="4" t="s">
        <v>33</v>
      </c>
      <c r="K8" s="4">
        <v>100.3</v>
      </c>
    </row>
    <row r="9" spans="1:19" ht="25.5" customHeight="1">
      <c r="A9">
        <v>6</v>
      </c>
      <c r="B9" s="21">
        <v>41346</v>
      </c>
      <c r="C9" s="11" t="s">
        <v>31</v>
      </c>
      <c r="D9" s="11" t="s">
        <v>99</v>
      </c>
      <c r="E9" s="6" t="s">
        <v>32</v>
      </c>
      <c r="F9" s="15" t="s">
        <v>37</v>
      </c>
      <c r="G9" s="4"/>
      <c r="H9" s="4">
        <v>160</v>
      </c>
      <c r="I9" s="4"/>
      <c r="J9" s="4" t="s">
        <v>40</v>
      </c>
      <c r="S9" s="3" t="s">
        <v>100</v>
      </c>
    </row>
    <row r="10" spans="1:11" ht="25.5" customHeight="1">
      <c r="A10">
        <v>7</v>
      </c>
      <c r="B10" s="21">
        <v>41366</v>
      </c>
      <c r="C10" s="11" t="s">
        <v>45</v>
      </c>
      <c r="D10" s="11" t="s">
        <v>8</v>
      </c>
      <c r="E10" s="6" t="s">
        <v>101</v>
      </c>
      <c r="F10" s="15" t="s">
        <v>11</v>
      </c>
      <c r="G10" s="4">
        <v>312</v>
      </c>
      <c r="H10" s="4">
        <v>49.37</v>
      </c>
      <c r="I10" s="4">
        <f>+G10-H10</f>
        <v>262.63</v>
      </c>
      <c r="J10" s="4" t="s">
        <v>10</v>
      </c>
      <c r="K10" s="4">
        <v>85</v>
      </c>
    </row>
    <row r="11" spans="1:11" ht="25.5" customHeight="1">
      <c r="A11">
        <v>8</v>
      </c>
      <c r="B11" s="8">
        <v>41381</v>
      </c>
      <c r="C11" s="13" t="s">
        <v>44</v>
      </c>
      <c r="D11" s="13" t="s">
        <v>105</v>
      </c>
      <c r="E11" s="14" t="s">
        <v>106</v>
      </c>
      <c r="F11" s="15"/>
      <c r="G11" s="4"/>
      <c r="H11" s="4"/>
      <c r="I11" s="4"/>
      <c r="J11" s="4"/>
      <c r="K11" s="4"/>
    </row>
    <row r="12" spans="1:11" ht="25.5" customHeight="1">
      <c r="A12">
        <v>9</v>
      </c>
      <c r="B12" s="21">
        <v>41382</v>
      </c>
      <c r="C12" s="11" t="s">
        <v>52</v>
      </c>
      <c r="D12" s="11" t="s">
        <v>107</v>
      </c>
      <c r="E12" s="20" t="s">
        <v>81</v>
      </c>
      <c r="F12" s="15"/>
      <c r="G12" s="4"/>
      <c r="H12" s="4"/>
      <c r="I12" s="4"/>
      <c r="J12" s="4"/>
      <c r="K12" s="4"/>
    </row>
    <row r="13" spans="1:11" ht="25.5" customHeight="1">
      <c r="A13">
        <v>10</v>
      </c>
      <c r="B13" s="21">
        <v>41383</v>
      </c>
      <c r="C13" s="19" t="s">
        <v>77</v>
      </c>
      <c r="D13" s="19" t="s">
        <v>8</v>
      </c>
      <c r="E13" s="20" t="s">
        <v>89</v>
      </c>
      <c r="F13" s="15"/>
      <c r="G13" s="4"/>
      <c r="H13" s="4"/>
      <c r="I13" s="4"/>
      <c r="J13" s="4"/>
      <c r="K13" s="4"/>
    </row>
    <row r="14" spans="1:11" ht="25.5" customHeight="1">
      <c r="A14">
        <v>11</v>
      </c>
      <c r="B14" s="21">
        <v>41386</v>
      </c>
      <c r="C14" s="19" t="s">
        <v>64</v>
      </c>
      <c r="D14" s="19" t="s">
        <v>65</v>
      </c>
      <c r="E14" s="20" t="s">
        <v>102</v>
      </c>
      <c r="F14" s="15"/>
      <c r="G14" s="4"/>
      <c r="H14" s="4"/>
      <c r="I14" s="4"/>
      <c r="J14" s="4"/>
      <c r="K14" s="4"/>
    </row>
    <row r="15" spans="1:11" ht="25.5" customHeight="1">
      <c r="A15">
        <v>12</v>
      </c>
      <c r="B15" s="21">
        <v>41393</v>
      </c>
      <c r="C15" s="19" t="s">
        <v>64</v>
      </c>
      <c r="D15" s="19" t="s">
        <v>65</v>
      </c>
      <c r="E15" s="20" t="s">
        <v>103</v>
      </c>
      <c r="F15" s="15"/>
      <c r="G15" s="4"/>
      <c r="H15" s="4"/>
      <c r="I15" s="4"/>
      <c r="J15" s="4"/>
      <c r="K15" s="4"/>
    </row>
    <row r="16" spans="1:11" ht="25.5" customHeight="1">
      <c r="A16">
        <v>13</v>
      </c>
      <c r="B16" s="21">
        <v>41394</v>
      </c>
      <c r="C16" s="19" t="s">
        <v>77</v>
      </c>
      <c r="D16" s="19" t="s">
        <v>85</v>
      </c>
      <c r="E16" s="20" t="s">
        <v>85</v>
      </c>
      <c r="F16" s="15"/>
      <c r="G16" s="4"/>
      <c r="H16" s="4"/>
      <c r="I16" s="4"/>
      <c r="J16" s="4"/>
      <c r="K16" s="4"/>
    </row>
    <row r="17" spans="1:12" ht="25.5" customHeight="1">
      <c r="A17">
        <v>14</v>
      </c>
      <c r="B17" s="21">
        <v>41403</v>
      </c>
      <c r="C17" s="19" t="s">
        <v>77</v>
      </c>
      <c r="D17" s="11" t="s">
        <v>108</v>
      </c>
      <c r="E17" s="20" t="s">
        <v>104</v>
      </c>
      <c r="F17" s="15"/>
      <c r="G17" s="4"/>
      <c r="H17" s="4"/>
      <c r="I17" s="4"/>
      <c r="J17" s="4"/>
      <c r="K17" s="4"/>
      <c r="L17" s="4"/>
    </row>
    <row r="18" spans="1:12" ht="25.5" customHeight="1">
      <c r="A18">
        <v>15</v>
      </c>
      <c r="B18" s="21">
        <v>41411</v>
      </c>
      <c r="C18" s="11" t="s">
        <v>61</v>
      </c>
      <c r="D18" s="11" t="s">
        <v>71</v>
      </c>
      <c r="E18" s="20" t="s">
        <v>81</v>
      </c>
      <c r="F18" s="15" t="s">
        <v>11</v>
      </c>
      <c r="G18" s="4">
        <v>160.35</v>
      </c>
      <c r="H18" s="4">
        <v>18.2</v>
      </c>
      <c r="I18" s="4">
        <f>+G18-H18</f>
        <v>142.15</v>
      </c>
      <c r="J18" s="4" t="s">
        <v>33</v>
      </c>
      <c r="K18" s="4">
        <v>29.8</v>
      </c>
      <c r="L18" s="4"/>
    </row>
    <row r="19" spans="1:19" ht="25.5" customHeight="1">
      <c r="A19">
        <v>16</v>
      </c>
      <c r="B19" s="21">
        <v>41416</v>
      </c>
      <c r="C19" s="11" t="s">
        <v>77</v>
      </c>
      <c r="D19" s="11" t="str">
        <f>+D17</f>
        <v>Santa Fe</v>
      </c>
      <c r="E19" s="20" t="s">
        <v>84</v>
      </c>
      <c r="F19" s="15" t="s">
        <v>37</v>
      </c>
      <c r="G19" s="4">
        <v>142.52</v>
      </c>
      <c r="H19" s="4">
        <v>3</v>
      </c>
      <c r="I19" s="4">
        <f>+G19-H19</f>
        <v>139.52</v>
      </c>
      <c r="J19" s="4" t="s">
        <v>10</v>
      </c>
      <c r="K19" s="4">
        <v>20</v>
      </c>
      <c r="L19" s="4"/>
      <c r="S19" s="12"/>
    </row>
    <row r="20" spans="1:19" ht="25.5" customHeight="1">
      <c r="A20">
        <v>17</v>
      </c>
      <c r="B20" s="21">
        <v>41432</v>
      </c>
      <c r="C20" s="11" t="s">
        <v>109</v>
      </c>
      <c r="D20" s="11" t="s">
        <v>8</v>
      </c>
      <c r="E20" s="20" t="s">
        <v>110</v>
      </c>
      <c r="F20" s="15"/>
      <c r="G20" s="4"/>
      <c r="H20" s="4"/>
      <c r="I20" s="4"/>
      <c r="J20" s="4"/>
      <c r="K20" s="4"/>
      <c r="L20" s="4"/>
      <c r="S20" s="12"/>
    </row>
    <row r="21" spans="1:11" ht="25.5" customHeight="1">
      <c r="A21">
        <v>18</v>
      </c>
      <c r="B21" s="21">
        <v>41437</v>
      </c>
      <c r="C21" s="11" t="s">
        <v>111</v>
      </c>
      <c r="D21" s="11" t="s">
        <v>36</v>
      </c>
      <c r="E21" s="6" t="s">
        <v>32</v>
      </c>
      <c r="F21" s="15"/>
      <c r="G21" s="4"/>
      <c r="H21" s="4"/>
      <c r="I21" s="4"/>
      <c r="K21" s="4"/>
    </row>
    <row r="22" spans="1:11" ht="25.5" customHeight="1">
      <c r="A22">
        <v>19</v>
      </c>
      <c r="B22" s="21">
        <v>41436</v>
      </c>
      <c r="C22" s="11" t="s">
        <v>109</v>
      </c>
      <c r="D22" s="11" t="s">
        <v>8</v>
      </c>
      <c r="E22" s="6" t="s">
        <v>112</v>
      </c>
      <c r="F22" s="15"/>
      <c r="G22" s="4"/>
      <c r="H22" s="4"/>
      <c r="I22" s="4"/>
      <c r="J22" s="4"/>
      <c r="K22" s="4"/>
    </row>
    <row r="23" spans="1:11" ht="25.5" customHeight="1">
      <c r="A23">
        <v>20</v>
      </c>
      <c r="B23" s="8">
        <v>41442</v>
      </c>
      <c r="C23" s="11" t="s">
        <v>57</v>
      </c>
      <c r="D23" s="11" t="s">
        <v>113</v>
      </c>
      <c r="E23" s="6" t="s">
        <v>113</v>
      </c>
      <c r="F23" s="15"/>
      <c r="G23" s="4"/>
      <c r="H23" s="4"/>
      <c r="I23" s="4"/>
      <c r="J23" s="4"/>
      <c r="K23" s="4"/>
    </row>
    <row r="24" spans="1:11" ht="25.5" customHeight="1">
      <c r="A24">
        <v>21</v>
      </c>
      <c r="B24" s="8">
        <v>41442</v>
      </c>
      <c r="C24" s="11" t="s">
        <v>57</v>
      </c>
      <c r="D24" s="11" t="s">
        <v>114</v>
      </c>
      <c r="E24" s="6" t="s">
        <v>115</v>
      </c>
      <c r="F24" s="15"/>
      <c r="G24" s="4"/>
      <c r="H24" s="4"/>
      <c r="I24" s="4"/>
      <c r="J24" s="4"/>
      <c r="K24" s="4"/>
    </row>
    <row r="25" spans="1:11" ht="25.5" customHeight="1">
      <c r="A25">
        <v>22</v>
      </c>
      <c r="B25" s="21">
        <v>41452</v>
      </c>
      <c r="C25" s="19" t="s">
        <v>109</v>
      </c>
      <c r="D25" s="19" t="s">
        <v>8</v>
      </c>
      <c r="E25" s="6" t="s">
        <v>116</v>
      </c>
      <c r="F25" s="15"/>
      <c r="G25" s="4"/>
      <c r="H25" s="4"/>
      <c r="I25" s="4"/>
      <c r="J25" s="4"/>
      <c r="K25" s="4"/>
    </row>
    <row r="26" spans="1:19" ht="25.5" customHeight="1">
      <c r="A26">
        <v>23</v>
      </c>
      <c r="B26" s="8">
        <v>41478</v>
      </c>
      <c r="C26" s="19" t="s">
        <v>42</v>
      </c>
      <c r="D26" s="19" t="s">
        <v>8</v>
      </c>
      <c r="E26" s="20" t="s">
        <v>120</v>
      </c>
      <c r="F26" s="15"/>
      <c r="G26" s="4"/>
      <c r="H26" s="4"/>
      <c r="I26" s="4"/>
      <c r="J26" s="4"/>
      <c r="K26" s="4"/>
      <c r="N26" s="16"/>
      <c r="O26" s="4"/>
      <c r="P26" s="4"/>
      <c r="Q26" s="4"/>
      <c r="R26" s="4"/>
      <c r="S26" s="24" t="s">
        <v>121</v>
      </c>
    </row>
    <row r="27" spans="1:19" ht="25.5" customHeight="1">
      <c r="A27">
        <v>24</v>
      </c>
      <c r="B27" s="8">
        <v>41478</v>
      </c>
      <c r="C27" s="19" t="s">
        <v>109</v>
      </c>
      <c r="D27" s="19" t="s">
        <v>8</v>
      </c>
      <c r="E27" s="20" t="s">
        <v>51</v>
      </c>
      <c r="F27" s="7"/>
      <c r="G27" s="4"/>
      <c r="H27" s="4"/>
      <c r="I27" s="4"/>
      <c r="J27" s="4"/>
      <c r="K27" s="4"/>
      <c r="S27" s="3"/>
    </row>
    <row r="28" spans="1:19" ht="25.5" customHeight="1">
      <c r="A28">
        <v>25</v>
      </c>
      <c r="B28" s="8">
        <v>41479</v>
      </c>
      <c r="C28" s="19" t="s">
        <v>117</v>
      </c>
      <c r="D28" s="19" t="s">
        <v>118</v>
      </c>
      <c r="E28" s="20" t="s">
        <v>32</v>
      </c>
      <c r="F28" s="15"/>
      <c r="G28" s="4"/>
      <c r="H28" s="4"/>
      <c r="I28" s="4"/>
      <c r="J28" s="4"/>
      <c r="K28" s="4"/>
      <c r="S28" s="24" t="s">
        <v>119</v>
      </c>
    </row>
    <row r="29" spans="1:18" ht="25.5" customHeight="1">
      <c r="A29">
        <v>26</v>
      </c>
      <c r="B29" s="8">
        <v>41491</v>
      </c>
      <c r="C29" s="19" t="s">
        <v>56</v>
      </c>
      <c r="D29" s="19" t="s">
        <v>122</v>
      </c>
      <c r="E29" s="20" t="s">
        <v>32</v>
      </c>
      <c r="F29" s="26" t="s">
        <v>11</v>
      </c>
      <c r="G29" s="4">
        <v>34.5</v>
      </c>
      <c r="H29" s="4">
        <v>0</v>
      </c>
      <c r="I29" s="4">
        <v>6</v>
      </c>
      <c r="J29" s="23" t="s">
        <v>33</v>
      </c>
      <c r="K29" s="4">
        <v>5.7</v>
      </c>
      <c r="L29" s="4">
        <v>19</v>
      </c>
      <c r="M29" s="4">
        <v>1</v>
      </c>
      <c r="N29" s="20" t="s">
        <v>34</v>
      </c>
      <c r="O29" s="4">
        <f>8*6.1+3.05</f>
        <v>51.849999999999994</v>
      </c>
      <c r="P29" s="23" t="s">
        <v>130</v>
      </c>
      <c r="Q29" s="23" t="s">
        <v>19</v>
      </c>
      <c r="R29" s="23" t="s">
        <v>131</v>
      </c>
    </row>
    <row r="30" spans="1:17" ht="25.5" customHeight="1">
      <c r="A30">
        <v>27</v>
      </c>
      <c r="B30" s="8"/>
      <c r="C30" s="19" t="s">
        <v>56</v>
      </c>
      <c r="D30" s="19" t="s">
        <v>80</v>
      </c>
      <c r="E30" s="6"/>
      <c r="F30" s="7"/>
      <c r="G30" s="4"/>
      <c r="H30" s="4"/>
      <c r="I30" s="4"/>
      <c r="J30" s="4"/>
      <c r="K30" s="4"/>
      <c r="M30" s="4"/>
      <c r="N30" s="17"/>
      <c r="O30" s="4"/>
      <c r="P30" s="4"/>
      <c r="Q30" s="4"/>
    </row>
    <row r="31" spans="1:18" ht="25.5" customHeight="1">
      <c r="A31">
        <v>28</v>
      </c>
      <c r="B31" s="8"/>
      <c r="C31" s="19" t="s">
        <v>56</v>
      </c>
      <c r="D31" s="19" t="s">
        <v>124</v>
      </c>
      <c r="E31" s="6"/>
      <c r="F31" s="7"/>
      <c r="G31" s="4"/>
      <c r="H31" s="4"/>
      <c r="I31" s="4"/>
      <c r="J31" s="4"/>
      <c r="K31" s="4"/>
      <c r="L31" s="16"/>
      <c r="M31" s="16"/>
      <c r="N31" s="16"/>
      <c r="O31" s="16"/>
      <c r="P31" s="16"/>
      <c r="Q31" s="16"/>
      <c r="R31" s="16"/>
    </row>
    <row r="32" spans="1:18" ht="25.5" customHeight="1">
      <c r="A32">
        <v>29</v>
      </c>
      <c r="B32" s="8"/>
      <c r="C32" s="19" t="s">
        <v>56</v>
      </c>
      <c r="D32" s="19" t="s">
        <v>125</v>
      </c>
      <c r="E32" s="6"/>
      <c r="F32" s="7"/>
      <c r="G32" s="4"/>
      <c r="H32" s="4"/>
      <c r="I32" s="4"/>
      <c r="J32" s="4"/>
      <c r="K32" s="4"/>
      <c r="L32" s="16"/>
      <c r="M32" s="16"/>
      <c r="N32" s="16"/>
      <c r="O32" s="16"/>
      <c r="P32" s="16"/>
      <c r="Q32" s="16"/>
      <c r="R32" s="16"/>
    </row>
    <row r="33" spans="1:17" ht="25.5" customHeight="1">
      <c r="A33">
        <v>30</v>
      </c>
      <c r="B33" s="8">
        <v>41572</v>
      </c>
      <c r="C33" s="11" t="s">
        <v>56</v>
      </c>
      <c r="D33" s="11" t="s">
        <v>126</v>
      </c>
      <c r="E33" s="6" t="s">
        <v>32</v>
      </c>
      <c r="F33" s="7"/>
      <c r="G33" s="4"/>
      <c r="H33" s="4"/>
      <c r="I33" s="4"/>
      <c r="J33" s="4"/>
      <c r="K33" s="4"/>
      <c r="N33" s="17"/>
      <c r="P33" s="4"/>
      <c r="Q33" s="4"/>
    </row>
    <row r="34" spans="1:17" ht="25.5" customHeight="1">
      <c r="A34">
        <v>31</v>
      </c>
      <c r="B34" s="8">
        <v>41565</v>
      </c>
      <c r="C34" s="11" t="s">
        <v>56</v>
      </c>
      <c r="D34" s="11" t="s">
        <v>127</v>
      </c>
      <c r="E34" s="6" t="s">
        <v>32</v>
      </c>
      <c r="F34" s="7"/>
      <c r="G34" s="4"/>
      <c r="H34" s="4"/>
      <c r="I34" s="4"/>
      <c r="J34" s="4"/>
      <c r="K34" s="4"/>
      <c r="N34" s="17"/>
      <c r="P34" s="4"/>
      <c r="Q34" s="4"/>
    </row>
    <row r="35" spans="1:19" ht="25.5" customHeight="1">
      <c r="A35">
        <v>32</v>
      </c>
      <c r="B35" s="8">
        <v>41577</v>
      </c>
      <c r="C35" s="11" t="s">
        <v>128</v>
      </c>
      <c r="D35" s="11" t="s">
        <v>49</v>
      </c>
      <c r="E35" s="6" t="s">
        <v>22</v>
      </c>
      <c r="F35" s="26" t="s">
        <v>30</v>
      </c>
      <c r="G35" s="4">
        <v>243.84</v>
      </c>
      <c r="H35" s="4">
        <v>74.5</v>
      </c>
      <c r="I35" s="4">
        <f>+G35-H35</f>
        <v>169.34</v>
      </c>
      <c r="J35" s="23" t="s">
        <v>10</v>
      </c>
      <c r="K35" s="4">
        <v>43</v>
      </c>
      <c r="L35" s="4"/>
      <c r="N35" s="17"/>
      <c r="O35" s="18"/>
      <c r="P35" s="4"/>
      <c r="Q35" s="4"/>
      <c r="S35" s="25" t="s">
        <v>132</v>
      </c>
    </row>
    <row r="36" spans="1:19" ht="25.5" customHeight="1">
      <c r="A36">
        <v>33</v>
      </c>
      <c r="B36" s="8">
        <v>41578</v>
      </c>
      <c r="C36" s="11" t="s">
        <v>128</v>
      </c>
      <c r="D36" s="11" t="s">
        <v>8</v>
      </c>
      <c r="E36" s="6" t="s">
        <v>129</v>
      </c>
      <c r="F36" s="26" t="s">
        <v>11</v>
      </c>
      <c r="G36" s="4">
        <v>86</v>
      </c>
      <c r="H36" s="4">
        <v>56.57</v>
      </c>
      <c r="I36" s="4">
        <f>+G36-H36</f>
        <v>29.43</v>
      </c>
      <c r="J36" s="23" t="s">
        <v>40</v>
      </c>
      <c r="K36" s="4">
        <v>42.2</v>
      </c>
      <c r="L36" s="4"/>
      <c r="N36" s="17"/>
      <c r="O36" s="18"/>
      <c r="P36" s="4"/>
      <c r="Q36" s="4"/>
      <c r="S36" s="25"/>
    </row>
    <row r="37" spans="1:19" ht="25.5" customHeight="1">
      <c r="A37">
        <v>34</v>
      </c>
      <c r="B37" s="27">
        <v>41589</v>
      </c>
      <c r="C37" s="28" t="s">
        <v>53</v>
      </c>
      <c r="D37" s="29" t="s">
        <v>133</v>
      </c>
      <c r="E37" s="30" t="s">
        <v>32</v>
      </c>
      <c r="F37" s="31" t="s">
        <v>11</v>
      </c>
      <c r="G37" s="31">
        <v>138.5</v>
      </c>
      <c r="H37" s="4"/>
      <c r="I37" s="4"/>
      <c r="J37" s="23"/>
      <c r="K37" s="4"/>
      <c r="L37" s="4"/>
      <c r="N37" s="17"/>
      <c r="O37" s="18"/>
      <c r="P37" s="4"/>
      <c r="Q37" s="4"/>
      <c r="S37" s="25"/>
    </row>
    <row r="38" spans="1:19" ht="25.5" customHeight="1">
      <c r="A38">
        <v>35</v>
      </c>
      <c r="B38" s="27">
        <v>41596</v>
      </c>
      <c r="C38" s="28" t="s">
        <v>26</v>
      </c>
      <c r="D38" s="29" t="s">
        <v>8</v>
      </c>
      <c r="E38" s="30" t="s">
        <v>134</v>
      </c>
      <c r="F38" s="31" t="s">
        <v>11</v>
      </c>
      <c r="G38" s="31">
        <v>232</v>
      </c>
      <c r="H38" s="4"/>
      <c r="I38" s="4"/>
      <c r="J38" s="23"/>
      <c r="K38" s="4"/>
      <c r="L38" s="4"/>
      <c r="N38" s="17"/>
      <c r="O38" s="18"/>
      <c r="P38" s="4"/>
      <c r="Q38" s="4"/>
      <c r="S38" s="25"/>
    </row>
    <row r="39" spans="1:19" ht="25.5" customHeight="1">
      <c r="A39">
        <v>36</v>
      </c>
      <c r="B39" s="27">
        <v>41611</v>
      </c>
      <c r="C39" s="28" t="s">
        <v>26</v>
      </c>
      <c r="D39" s="29" t="s">
        <v>8</v>
      </c>
      <c r="E39" s="30" t="s">
        <v>135</v>
      </c>
      <c r="F39" s="31" t="s">
        <v>11</v>
      </c>
      <c r="G39" s="31">
        <v>243.8</v>
      </c>
      <c r="H39" s="4"/>
      <c r="I39" s="4"/>
      <c r="J39" s="23"/>
      <c r="K39" s="4"/>
      <c r="L39" s="4"/>
      <c r="N39" s="17"/>
      <c r="O39" s="18"/>
      <c r="P39" s="4"/>
      <c r="Q39" s="4"/>
      <c r="S39" s="25"/>
    </row>
    <row r="40" spans="1:19" ht="25.5" customHeight="1">
      <c r="A40">
        <v>37</v>
      </c>
      <c r="B40" s="27">
        <v>41612</v>
      </c>
      <c r="C40" s="28" t="s">
        <v>136</v>
      </c>
      <c r="D40" s="29" t="s">
        <v>137</v>
      </c>
      <c r="E40" s="30" t="s">
        <v>138</v>
      </c>
      <c r="F40" s="31" t="s">
        <v>30</v>
      </c>
      <c r="G40" s="31">
        <v>99.79</v>
      </c>
      <c r="H40" s="4">
        <v>9.54</v>
      </c>
      <c r="I40" s="5">
        <f>+G40-H40</f>
        <v>90.25</v>
      </c>
      <c r="J40" s="23" t="s">
        <v>40</v>
      </c>
      <c r="K40" s="4">
        <v>18.56</v>
      </c>
      <c r="L40" s="20" t="s">
        <v>140</v>
      </c>
      <c r="M40" s="20" t="s">
        <v>139</v>
      </c>
      <c r="N40" s="20" t="s">
        <v>34</v>
      </c>
      <c r="O40" s="20" t="s">
        <v>140</v>
      </c>
      <c r="P40" s="23" t="s">
        <v>130</v>
      </c>
      <c r="Q40" s="23" t="s">
        <v>19</v>
      </c>
      <c r="R40" s="20" t="s">
        <v>140</v>
      </c>
      <c r="S40" s="25"/>
    </row>
    <row r="41" spans="1:19" ht="25.5" customHeight="1">
      <c r="A41">
        <v>38</v>
      </c>
      <c r="B41" s="27">
        <v>41613</v>
      </c>
      <c r="C41" s="28" t="s">
        <v>141</v>
      </c>
      <c r="D41" s="29" t="s">
        <v>142</v>
      </c>
      <c r="E41" s="30" t="s">
        <v>138</v>
      </c>
      <c r="F41" s="31" t="s">
        <v>24</v>
      </c>
      <c r="G41" s="31">
        <v>132.67</v>
      </c>
      <c r="H41" s="4">
        <v>29.5</v>
      </c>
      <c r="I41" s="5">
        <f>+G41-H41</f>
        <v>103.16999999999999</v>
      </c>
      <c r="J41" s="23" t="s">
        <v>33</v>
      </c>
      <c r="K41" s="4">
        <v>19.4</v>
      </c>
      <c r="L41" s="20" t="s">
        <v>140</v>
      </c>
      <c r="M41" s="20"/>
      <c r="N41" s="20" t="s">
        <v>34</v>
      </c>
      <c r="O41" s="20"/>
      <c r="P41" s="23" t="s">
        <v>29</v>
      </c>
      <c r="Q41" s="20" t="s">
        <v>140</v>
      </c>
      <c r="R41" s="20" t="s">
        <v>140</v>
      </c>
      <c r="S41" s="25"/>
    </row>
    <row r="42" spans="1:19" ht="25.5" customHeight="1">
      <c r="A42">
        <v>39</v>
      </c>
      <c r="B42" s="27">
        <v>41620</v>
      </c>
      <c r="C42" s="28" t="s">
        <v>61</v>
      </c>
      <c r="D42" s="29" t="s">
        <v>8</v>
      </c>
      <c r="E42" s="30" t="s">
        <v>143</v>
      </c>
      <c r="F42" s="31" t="s">
        <v>25</v>
      </c>
      <c r="G42" s="31">
        <v>136</v>
      </c>
      <c r="H42" s="20" t="s">
        <v>146</v>
      </c>
      <c r="I42" s="20" t="s">
        <v>147</v>
      </c>
      <c r="J42" s="20" t="s">
        <v>144</v>
      </c>
      <c r="K42" s="4">
        <v>54</v>
      </c>
      <c r="L42" s="20">
        <v>72</v>
      </c>
      <c r="M42" s="20">
        <v>40</v>
      </c>
      <c r="N42" s="20" t="s">
        <v>34</v>
      </c>
      <c r="O42" s="20">
        <v>114</v>
      </c>
      <c r="P42" s="23" t="s">
        <v>37</v>
      </c>
      <c r="Q42" s="20" t="s">
        <v>145</v>
      </c>
      <c r="R42" s="20" t="s">
        <v>46</v>
      </c>
      <c r="S42" s="25"/>
    </row>
    <row r="43" spans="1:19" ht="25.5" customHeight="1">
      <c r="A43">
        <v>40</v>
      </c>
      <c r="B43" s="27">
        <v>41627</v>
      </c>
      <c r="C43" s="28" t="s">
        <v>70</v>
      </c>
      <c r="D43" s="29" t="s">
        <v>27</v>
      </c>
      <c r="E43" s="30" t="s">
        <v>32</v>
      </c>
      <c r="F43" s="31"/>
      <c r="G43" s="31"/>
      <c r="H43" s="4"/>
      <c r="I43" s="5"/>
      <c r="J43" s="23"/>
      <c r="K43" s="4"/>
      <c r="L43" s="20"/>
      <c r="M43" s="20"/>
      <c r="N43" s="20"/>
      <c r="O43" s="20"/>
      <c r="P43" s="23"/>
      <c r="Q43" s="20"/>
      <c r="R43" s="20"/>
      <c r="S43" s="25"/>
    </row>
    <row r="44" spans="2:19" ht="25.5" customHeight="1">
      <c r="B44" s="27"/>
      <c r="C44" s="28"/>
      <c r="D44" s="30">
        <f>COUNTA(#REF!)</f>
        <v>1</v>
      </c>
      <c r="E44" s="30"/>
      <c r="F44" s="31"/>
      <c r="G44" s="31"/>
      <c r="H44" s="4"/>
      <c r="I44" s="5"/>
      <c r="J44" s="23"/>
      <c r="K44" s="4"/>
      <c r="L44" s="20"/>
      <c r="M44" s="20"/>
      <c r="N44" s="20"/>
      <c r="O44" s="20"/>
      <c r="P44" s="23"/>
      <c r="Q44" s="20"/>
      <c r="R44" s="20"/>
      <c r="S44" s="25"/>
    </row>
    <row r="45" ht="12.75">
      <c r="B45" s="27"/>
    </row>
    <row r="46" ht="12.75">
      <c r="B46" s="27"/>
    </row>
  </sheetData>
  <sheetProtection/>
  <autoFilter ref="B3:S43">
    <sortState ref="B4:S46">
      <sortCondition sortBy="value" ref="B4:B46"/>
    </sortState>
  </autoFilter>
  <printOptions gridLines="1" horizontalCentered="1"/>
  <pageMargins left="0" right="0.3937007874015748" top="0" bottom="0" header="0" footer="0"/>
  <pageSetup fitToHeight="1" fitToWidth="1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9:C14"/>
  <sheetViews>
    <sheetView zoomScalePageLayoutView="0" workbookViewId="0" topLeftCell="A1">
      <selection activeCell="C9" sqref="C9:C14"/>
    </sheetView>
  </sheetViews>
  <sheetFormatPr defaultColWidth="11.421875" defaultRowHeight="12.75"/>
  <cols>
    <col min="3" max="3" width="34.00390625" style="0" customWidth="1"/>
  </cols>
  <sheetData>
    <row r="9" spans="2:3" ht="15" customHeight="1">
      <c r="B9" s="171">
        <v>1</v>
      </c>
      <c r="C9" s="101" t="s">
        <v>56</v>
      </c>
    </row>
    <row r="10" spans="2:3" ht="15" customHeight="1">
      <c r="B10" s="171">
        <v>2</v>
      </c>
      <c r="C10" s="101" t="s">
        <v>283</v>
      </c>
    </row>
    <row r="11" spans="2:3" ht="15" customHeight="1">
      <c r="B11" s="171">
        <v>3</v>
      </c>
      <c r="C11" s="101" t="s">
        <v>484</v>
      </c>
    </row>
    <row r="12" spans="2:3" ht="15" customHeight="1">
      <c r="B12" s="171">
        <v>4</v>
      </c>
      <c r="C12" s="101" t="s">
        <v>387</v>
      </c>
    </row>
    <row r="13" spans="2:3" ht="15" customHeight="1">
      <c r="B13" s="171">
        <v>5</v>
      </c>
      <c r="C13" s="101" t="s">
        <v>504</v>
      </c>
    </row>
    <row r="14" spans="2:3" ht="15" customHeight="1">
      <c r="B14" s="171">
        <v>6</v>
      </c>
      <c r="C14" s="10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11.8515625" style="0" customWidth="1"/>
    <col min="3" max="3" width="34.7109375" style="0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464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13.5" thickTop="1"/>
    <row r="10" spans="2:3" ht="15" customHeight="1">
      <c r="B10" s="171">
        <v>1</v>
      </c>
      <c r="C10" s="101" t="s">
        <v>56</v>
      </c>
    </row>
    <row r="11" spans="2:3" ht="15" customHeight="1">
      <c r="B11" s="171">
        <v>2</v>
      </c>
      <c r="C11" s="101" t="s">
        <v>50</v>
      </c>
    </row>
    <row r="12" spans="2:3" ht="15" customHeight="1">
      <c r="B12" s="171">
        <v>3</v>
      </c>
      <c r="C12" s="101" t="s">
        <v>261</v>
      </c>
    </row>
    <row r="13" spans="2:3" ht="15" customHeight="1">
      <c r="B13" s="171">
        <v>4</v>
      </c>
      <c r="C13" s="101" t="s">
        <v>465</v>
      </c>
    </row>
    <row r="14" spans="2:3" ht="15" customHeight="1">
      <c r="B14" s="171">
        <v>5</v>
      </c>
      <c r="C14" s="101" t="s">
        <v>283</v>
      </c>
    </row>
    <row r="15" spans="2:3" ht="15" customHeight="1">
      <c r="B15" s="171">
        <v>6</v>
      </c>
      <c r="C15" s="165" t="s">
        <v>484</v>
      </c>
    </row>
    <row r="16" spans="2:3" ht="15" customHeight="1">
      <c r="B16" s="171">
        <v>7</v>
      </c>
      <c r="C16" s="101" t="s">
        <v>490</v>
      </c>
    </row>
    <row r="17" spans="2:3" ht="15" customHeight="1">
      <c r="B17" s="171">
        <v>8</v>
      </c>
      <c r="C17" s="101" t="s">
        <v>467</v>
      </c>
    </row>
    <row r="18" spans="2:3" ht="15" customHeight="1">
      <c r="B18" s="171">
        <v>9</v>
      </c>
      <c r="C18" s="101" t="s">
        <v>486</v>
      </c>
    </row>
    <row r="19" spans="2:3" ht="15" customHeight="1">
      <c r="B19" s="171">
        <v>10</v>
      </c>
      <c r="C19" s="101" t="s">
        <v>387</v>
      </c>
    </row>
    <row r="20" spans="2:3" ht="15" customHeight="1">
      <c r="B20" s="171">
        <v>11</v>
      </c>
      <c r="C20" s="101" t="s">
        <v>500</v>
      </c>
    </row>
    <row r="21" spans="2:3" ht="15" customHeight="1">
      <c r="B21" s="171">
        <v>12</v>
      </c>
      <c r="C21" s="101" t="s">
        <v>45</v>
      </c>
    </row>
    <row r="22" spans="2:3" ht="15" customHeight="1">
      <c r="B22" s="171">
        <v>13</v>
      </c>
      <c r="C22" s="101" t="s">
        <v>470</v>
      </c>
    </row>
    <row r="23" spans="2:3" ht="15" customHeight="1">
      <c r="B23" s="171">
        <v>14</v>
      </c>
      <c r="C23" s="101" t="s">
        <v>310</v>
      </c>
    </row>
    <row r="24" spans="2:3" ht="15" customHeight="1">
      <c r="B24" s="171">
        <v>15</v>
      </c>
      <c r="C24" s="101" t="s">
        <v>504</v>
      </c>
    </row>
    <row r="25" spans="2:3" ht="15" customHeight="1">
      <c r="B25" s="171">
        <v>16</v>
      </c>
      <c r="C25" s="165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">
      <pane xSplit="4" ySplit="2" topLeftCell="E13" activePane="bottomRight" state="frozen"/>
      <selection pane="topLeft" activeCell="A2" sqref="A2"/>
      <selection pane="topRight" activeCell="E2" sqref="E2"/>
      <selection pane="bottomLeft" activeCell="A4" sqref="A4"/>
      <selection pane="bottomRight" activeCell="C6" sqref="C6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4" max="4" width="10.7109375" style="0" customWidth="1"/>
    <col min="6" max="6" width="9.7109375" style="0" customWidth="1"/>
    <col min="7" max="8" width="10.00390625" style="0" customWidth="1"/>
    <col min="10" max="14" width="8.7109375" style="0" customWidth="1"/>
    <col min="19" max="19" width="11.28125" style="0" bestFit="1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 thickBot="1" thickTop="1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17</v>
      </c>
      <c r="G3" s="2" t="s">
        <v>20</v>
      </c>
      <c r="H3" s="2" t="s">
        <v>4</v>
      </c>
      <c r="I3" s="2" t="s">
        <v>5</v>
      </c>
      <c r="J3" s="2" t="s">
        <v>13</v>
      </c>
      <c r="K3" s="2" t="s">
        <v>14</v>
      </c>
      <c r="L3" s="2" t="s">
        <v>9</v>
      </c>
      <c r="M3" s="2" t="s">
        <v>21</v>
      </c>
      <c r="N3" s="2" t="s">
        <v>6</v>
      </c>
      <c r="O3" s="2" t="s">
        <v>15</v>
      </c>
      <c r="P3" s="2" t="s">
        <v>18</v>
      </c>
      <c r="Q3" s="2" t="s">
        <v>7</v>
      </c>
      <c r="R3" s="32" t="s">
        <v>149</v>
      </c>
      <c r="S3" s="32" t="s">
        <v>150</v>
      </c>
    </row>
    <row r="4" spans="1:19" ht="25.5" customHeight="1" thickTop="1">
      <c r="A4" s="8">
        <v>42017</v>
      </c>
      <c r="B4" s="19" t="s">
        <v>60</v>
      </c>
      <c r="C4" s="19" t="s">
        <v>8</v>
      </c>
      <c r="D4" s="20" t="s">
        <v>213</v>
      </c>
      <c r="E4" s="22" t="s">
        <v>30</v>
      </c>
      <c r="F4" s="4">
        <v>207.4</v>
      </c>
      <c r="G4" s="4">
        <v>99.21</v>
      </c>
      <c r="H4" s="4">
        <f>+F4-G4</f>
        <v>108.19000000000001</v>
      </c>
      <c r="I4" s="23" t="s">
        <v>10</v>
      </c>
      <c r="J4" s="4">
        <v>103.65</v>
      </c>
      <c r="P4" s="20" t="s">
        <v>19</v>
      </c>
      <c r="R4" s="33"/>
      <c r="S4" s="33"/>
    </row>
    <row r="5" spans="1:19" ht="25.5" customHeight="1">
      <c r="A5" s="8">
        <v>42017</v>
      </c>
      <c r="B5" s="19" t="s">
        <v>60</v>
      </c>
      <c r="C5" s="19" t="s">
        <v>8</v>
      </c>
      <c r="D5" s="20" t="s">
        <v>214</v>
      </c>
      <c r="E5" s="22" t="s">
        <v>11</v>
      </c>
      <c r="F5" s="4">
        <v>340.5</v>
      </c>
      <c r="G5" s="4">
        <v>27.45</v>
      </c>
      <c r="H5" s="4">
        <f>+F5-G5</f>
        <v>313.05</v>
      </c>
      <c r="I5" s="23" t="s">
        <v>33</v>
      </c>
      <c r="J5" s="4">
        <v>237.15</v>
      </c>
      <c r="O5" s="22" t="s">
        <v>30</v>
      </c>
      <c r="P5" s="20" t="s">
        <v>19</v>
      </c>
      <c r="R5" s="33"/>
      <c r="S5" s="33"/>
    </row>
    <row r="6" spans="1:19" ht="25.5" customHeight="1">
      <c r="A6" s="8">
        <v>42019</v>
      </c>
      <c r="B6" s="19" t="s">
        <v>42</v>
      </c>
      <c r="C6" s="19" t="s">
        <v>43</v>
      </c>
      <c r="D6" s="20" t="s">
        <v>38</v>
      </c>
      <c r="E6" s="22" t="s">
        <v>37</v>
      </c>
      <c r="F6" s="20">
        <v>183</v>
      </c>
      <c r="G6" s="20">
        <v>31.12</v>
      </c>
      <c r="H6" s="20">
        <f>+F6-G6</f>
        <v>151.88</v>
      </c>
      <c r="I6" s="20" t="s">
        <v>10</v>
      </c>
      <c r="J6" s="4">
        <v>39.15</v>
      </c>
      <c r="P6" s="20" t="s">
        <v>19</v>
      </c>
      <c r="R6" s="33"/>
      <c r="S6" s="33"/>
    </row>
    <row r="7" spans="1:19" ht="25.5" customHeight="1">
      <c r="A7" s="8">
        <v>42024</v>
      </c>
      <c r="B7" s="19" t="s">
        <v>42</v>
      </c>
      <c r="C7" s="19" t="s">
        <v>8</v>
      </c>
      <c r="D7" s="20" t="s">
        <v>76</v>
      </c>
      <c r="E7" s="22" t="s">
        <v>24</v>
      </c>
      <c r="F7" s="4">
        <v>190.77</v>
      </c>
      <c r="G7" s="4">
        <v>89.85</v>
      </c>
      <c r="H7" s="4">
        <f>+F7-G7</f>
        <v>100.92000000000002</v>
      </c>
      <c r="I7" s="23" t="s">
        <v>10</v>
      </c>
      <c r="J7" s="4">
        <v>105</v>
      </c>
      <c r="K7" s="4"/>
      <c r="L7" s="4"/>
      <c r="M7" s="20" t="s">
        <v>34</v>
      </c>
      <c r="N7" s="4">
        <f>28*6.3</f>
        <v>176.4</v>
      </c>
      <c r="O7" s="22" t="s">
        <v>30</v>
      </c>
      <c r="P7" s="20" t="s">
        <v>19</v>
      </c>
      <c r="Q7" s="23"/>
      <c r="R7" s="33"/>
      <c r="S7" s="33"/>
    </row>
    <row r="8" spans="1:19" ht="25.5" customHeight="1">
      <c r="A8" s="8">
        <v>42025</v>
      </c>
      <c r="B8" s="19" t="s">
        <v>60</v>
      </c>
      <c r="C8" s="19" t="s">
        <v>8</v>
      </c>
      <c r="D8" s="20" t="s">
        <v>215</v>
      </c>
      <c r="E8" s="22" t="s">
        <v>30</v>
      </c>
      <c r="F8" s="4">
        <v>280</v>
      </c>
      <c r="G8" s="4">
        <v>103.69</v>
      </c>
      <c r="H8" s="4">
        <f>+F8-G8</f>
        <v>176.31</v>
      </c>
      <c r="I8" s="23" t="s">
        <v>10</v>
      </c>
      <c r="J8" s="4">
        <v>125.3</v>
      </c>
      <c r="K8" s="20"/>
      <c r="L8" s="20"/>
      <c r="M8" s="20"/>
      <c r="N8" s="20"/>
      <c r="O8" s="20"/>
      <c r="P8" s="20" t="s">
        <v>19</v>
      </c>
      <c r="Q8" s="20"/>
      <c r="R8" s="33"/>
      <c r="S8" s="33"/>
    </row>
    <row r="9" spans="1:19" ht="25.5" customHeight="1">
      <c r="A9" s="8"/>
      <c r="B9" s="19"/>
      <c r="C9" s="19"/>
      <c r="D9" s="20"/>
      <c r="E9" s="22"/>
      <c r="F9" s="4"/>
      <c r="G9" s="4"/>
      <c r="H9" s="4"/>
      <c r="I9" s="23"/>
      <c r="J9" s="4"/>
      <c r="K9" s="20"/>
      <c r="L9" s="20"/>
      <c r="M9" s="20"/>
      <c r="N9" s="20"/>
      <c r="O9" s="20"/>
      <c r="P9" s="20"/>
      <c r="Q9" s="20"/>
      <c r="R9" s="33"/>
      <c r="S9" s="33"/>
    </row>
    <row r="10" spans="1:19" ht="25.5" customHeight="1">
      <c r="A10" s="8"/>
      <c r="B10" s="19"/>
      <c r="C10" s="19"/>
      <c r="D10" s="20"/>
      <c r="E10" s="22"/>
      <c r="F10" s="4"/>
      <c r="G10" s="4"/>
      <c r="H10" s="4"/>
      <c r="I10" s="23"/>
      <c r="J10" s="4"/>
      <c r="K10" s="4"/>
      <c r="L10" s="4"/>
      <c r="M10" s="20"/>
      <c r="N10" s="4"/>
      <c r="O10" s="22"/>
      <c r="P10" s="20"/>
      <c r="Q10" s="23"/>
      <c r="R10" s="33"/>
      <c r="S10" s="33"/>
    </row>
    <row r="11" spans="1:19" ht="25.5" customHeight="1">
      <c r="A11" s="8">
        <v>41716</v>
      </c>
      <c r="B11" s="19" t="s">
        <v>153</v>
      </c>
      <c r="C11" s="19" t="s">
        <v>154</v>
      </c>
      <c r="D11" s="20" t="s">
        <v>155</v>
      </c>
      <c r="E11" s="15" t="s">
        <v>156</v>
      </c>
      <c r="F11" s="20" t="s">
        <v>157</v>
      </c>
      <c r="G11" s="15" t="s">
        <v>156</v>
      </c>
      <c r="H11" s="15" t="s">
        <v>156</v>
      </c>
      <c r="I11" s="15" t="s">
        <v>156</v>
      </c>
      <c r="J11" s="20" t="s">
        <v>157</v>
      </c>
      <c r="K11" s="20" t="s">
        <v>157</v>
      </c>
      <c r="L11" s="20" t="s">
        <v>158</v>
      </c>
      <c r="M11" s="20" t="s">
        <v>34</v>
      </c>
      <c r="N11" s="20" t="s">
        <v>152</v>
      </c>
      <c r="O11" s="20" t="s">
        <v>152</v>
      </c>
      <c r="P11" s="20" t="s">
        <v>152</v>
      </c>
      <c r="Q11" s="20" t="s">
        <v>152</v>
      </c>
      <c r="R11" s="33">
        <v>15</v>
      </c>
      <c r="S11" s="33">
        <v>2</v>
      </c>
    </row>
    <row r="12" spans="1:19" ht="25.5" customHeight="1">
      <c r="A12" s="8">
        <v>41724</v>
      </c>
      <c r="B12" s="19" t="s">
        <v>151</v>
      </c>
      <c r="C12" s="19" t="s">
        <v>159</v>
      </c>
      <c r="D12" s="20" t="s">
        <v>38</v>
      </c>
      <c r="E12" s="22" t="s">
        <v>24</v>
      </c>
      <c r="F12" s="4">
        <v>413.45</v>
      </c>
      <c r="G12" s="4">
        <v>196.5</v>
      </c>
      <c r="H12" s="4">
        <f aca="true" t="shared" si="0" ref="H12:H17">+F12-G12</f>
        <v>216.95</v>
      </c>
      <c r="I12" s="23" t="s">
        <v>10</v>
      </c>
      <c r="J12" s="4">
        <v>247.5</v>
      </c>
      <c r="R12" s="33">
        <v>1057</v>
      </c>
      <c r="S12" s="33">
        <v>2</v>
      </c>
    </row>
    <row r="13" spans="1:19" ht="25.5" customHeight="1">
      <c r="A13" s="8">
        <v>41737</v>
      </c>
      <c r="B13" s="19" t="s">
        <v>73</v>
      </c>
      <c r="C13" s="19" t="s">
        <v>199</v>
      </c>
      <c r="D13" s="20" t="s">
        <v>38</v>
      </c>
      <c r="E13" s="22" t="s">
        <v>37</v>
      </c>
      <c r="F13" s="4">
        <v>225</v>
      </c>
      <c r="G13" s="4">
        <v>49.5</v>
      </c>
      <c r="H13" s="4">
        <f t="shared" si="0"/>
        <v>175.5</v>
      </c>
      <c r="I13" s="23" t="s">
        <v>10</v>
      </c>
      <c r="J13" s="4">
        <v>106.55</v>
      </c>
      <c r="R13" s="33">
        <v>255</v>
      </c>
      <c r="S13" s="33">
        <v>6</v>
      </c>
    </row>
    <row r="14" spans="1:19" ht="25.5" customHeight="1">
      <c r="A14" s="8">
        <v>41769</v>
      </c>
      <c r="B14" s="11" t="s">
        <v>167</v>
      </c>
      <c r="C14" s="11" t="s">
        <v>168</v>
      </c>
      <c r="D14" s="20" t="s">
        <v>38</v>
      </c>
      <c r="E14" s="15" t="s">
        <v>24</v>
      </c>
      <c r="F14" s="4">
        <v>151.5</v>
      </c>
      <c r="G14" s="4">
        <v>23</v>
      </c>
      <c r="H14" s="4">
        <f t="shared" si="0"/>
        <v>128.5</v>
      </c>
      <c r="I14" s="4" t="s">
        <v>33</v>
      </c>
      <c r="J14" s="4">
        <v>27</v>
      </c>
      <c r="K14" s="4"/>
      <c r="M14" s="4"/>
      <c r="N14" s="22">
        <v>47</v>
      </c>
      <c r="O14" s="4" t="s">
        <v>35</v>
      </c>
      <c r="P14" s="20" t="s">
        <v>19</v>
      </c>
      <c r="R14" s="33">
        <v>609</v>
      </c>
      <c r="S14" s="33">
        <v>10</v>
      </c>
    </row>
    <row r="15" spans="1:19" ht="25.5" customHeight="1">
      <c r="A15" s="8">
        <v>41772</v>
      </c>
      <c r="B15" s="19" t="s">
        <v>160</v>
      </c>
      <c r="C15" s="19" t="s">
        <v>8</v>
      </c>
      <c r="D15" s="20" t="s">
        <v>48</v>
      </c>
      <c r="E15" s="22" t="s">
        <v>11</v>
      </c>
      <c r="F15" s="4">
        <v>44.9</v>
      </c>
      <c r="G15" s="4">
        <v>4.5</v>
      </c>
      <c r="H15" s="4">
        <f t="shared" si="0"/>
        <v>40.4</v>
      </c>
      <c r="I15" s="23" t="s">
        <v>40</v>
      </c>
      <c r="J15" s="4">
        <v>8.4</v>
      </c>
      <c r="M15" s="4"/>
      <c r="N15" s="22"/>
      <c r="O15" s="4"/>
      <c r="R15" s="33">
        <v>12516</v>
      </c>
      <c r="S15" s="33">
        <v>4</v>
      </c>
    </row>
    <row r="16" spans="1:19" ht="25.5" customHeight="1">
      <c r="A16" s="8">
        <v>41778</v>
      </c>
      <c r="B16" s="19" t="s">
        <v>141</v>
      </c>
      <c r="C16" s="19" t="s">
        <v>161</v>
      </c>
      <c r="D16" s="20" t="s">
        <v>38</v>
      </c>
      <c r="E16" s="22" t="s">
        <v>37</v>
      </c>
      <c r="F16" s="4">
        <v>80.5</v>
      </c>
      <c r="G16" s="4">
        <v>20.25</v>
      </c>
      <c r="H16" s="4">
        <f t="shared" si="0"/>
        <v>60.25</v>
      </c>
      <c r="I16" s="23" t="s">
        <v>10</v>
      </c>
      <c r="J16" s="4">
        <v>6</v>
      </c>
      <c r="K16" s="4">
        <v>8.3</v>
      </c>
      <c r="L16" s="4">
        <v>12</v>
      </c>
      <c r="M16" s="4" t="s">
        <v>28</v>
      </c>
      <c r="N16" s="22">
        <f>6*6.4+0.4+2.05</f>
        <v>40.85</v>
      </c>
      <c r="O16" s="4" t="s">
        <v>35</v>
      </c>
      <c r="P16" s="20" t="s">
        <v>19</v>
      </c>
      <c r="Q16" s="23" t="s">
        <v>162</v>
      </c>
      <c r="R16" s="33">
        <v>775</v>
      </c>
      <c r="S16" s="33">
        <v>6</v>
      </c>
    </row>
    <row r="17" spans="1:19" ht="25.5" customHeight="1">
      <c r="A17" s="8">
        <v>41781</v>
      </c>
      <c r="B17" s="11" t="s">
        <v>47</v>
      </c>
      <c r="C17" s="19" t="s">
        <v>163</v>
      </c>
      <c r="D17" s="20" t="s">
        <v>38</v>
      </c>
      <c r="E17" s="22" t="s">
        <v>30</v>
      </c>
      <c r="F17" s="4">
        <v>90.8</v>
      </c>
      <c r="G17" s="4">
        <v>14.53</v>
      </c>
      <c r="H17" s="4">
        <f t="shared" si="0"/>
        <v>76.27</v>
      </c>
      <c r="I17" s="23" t="s">
        <v>10</v>
      </c>
      <c r="J17" s="4">
        <v>50.6</v>
      </c>
      <c r="K17" s="4"/>
      <c r="M17" s="4"/>
      <c r="N17" s="22"/>
      <c r="O17" s="4"/>
      <c r="P17" s="20"/>
      <c r="R17" s="33">
        <v>294</v>
      </c>
      <c r="S17" s="33">
        <v>11</v>
      </c>
    </row>
    <row r="18" spans="1:19" ht="25.5" customHeight="1">
      <c r="A18" s="8">
        <v>41786</v>
      </c>
      <c r="B18" s="11" t="s">
        <v>61</v>
      </c>
      <c r="C18" s="19" t="s">
        <v>74</v>
      </c>
      <c r="D18" s="20" t="s">
        <v>38</v>
      </c>
      <c r="E18" s="22" t="s">
        <v>37</v>
      </c>
      <c r="F18" s="34">
        <v>67.5</v>
      </c>
      <c r="G18" s="4">
        <v>30.66</v>
      </c>
      <c r="H18" s="34" t="s">
        <v>164</v>
      </c>
      <c r="I18" s="23" t="s">
        <v>33</v>
      </c>
      <c r="J18" s="4">
        <v>47.2</v>
      </c>
      <c r="K18" s="4"/>
      <c r="M18" s="4"/>
      <c r="N18" s="22"/>
      <c r="O18" s="4"/>
      <c r="P18" s="20"/>
      <c r="R18" s="33">
        <v>179</v>
      </c>
      <c r="S18" s="33">
        <v>6</v>
      </c>
    </row>
    <row r="19" spans="1:19" ht="25.5" customHeight="1">
      <c r="A19" s="8">
        <v>41791</v>
      </c>
      <c r="B19" s="11" t="s">
        <v>50</v>
      </c>
      <c r="C19" s="11" t="s">
        <v>8</v>
      </c>
      <c r="D19" s="20" t="s">
        <v>170</v>
      </c>
      <c r="E19" s="15" t="s">
        <v>24</v>
      </c>
      <c r="F19" s="4">
        <v>197.66</v>
      </c>
      <c r="G19" s="4">
        <v>23</v>
      </c>
      <c r="H19" s="4">
        <f aca="true" t="shared" si="1" ref="H19:H29">+F19-G19</f>
        <v>174.66</v>
      </c>
      <c r="I19" s="4" t="s">
        <v>10</v>
      </c>
      <c r="J19" s="4">
        <v>23</v>
      </c>
      <c r="K19" s="4"/>
      <c r="M19" s="4"/>
      <c r="N19" s="22"/>
      <c r="O19" s="4"/>
      <c r="P19" s="20"/>
      <c r="R19" s="33">
        <v>18</v>
      </c>
      <c r="S19" s="33">
        <v>4</v>
      </c>
    </row>
    <row r="20" spans="1:19" ht="25.5" customHeight="1">
      <c r="A20" s="8">
        <v>41793</v>
      </c>
      <c r="B20" s="11" t="s">
        <v>61</v>
      </c>
      <c r="C20" s="11" t="s">
        <v>8</v>
      </c>
      <c r="D20" s="6" t="s">
        <v>169</v>
      </c>
      <c r="E20" s="15" t="s">
        <v>25</v>
      </c>
      <c r="F20" s="4">
        <v>117</v>
      </c>
      <c r="G20" s="4">
        <v>62.5</v>
      </c>
      <c r="H20" s="4">
        <f t="shared" si="1"/>
        <v>54.5</v>
      </c>
      <c r="I20" s="4" t="s">
        <v>10</v>
      </c>
      <c r="J20" s="4">
        <v>93.1</v>
      </c>
      <c r="M20" s="4"/>
      <c r="N20" s="22"/>
      <c r="O20" s="4"/>
      <c r="P20" s="20"/>
      <c r="R20" s="33">
        <v>27523</v>
      </c>
      <c r="S20" s="33">
        <v>6</v>
      </c>
    </row>
    <row r="21" spans="1:19" ht="25.5" customHeight="1">
      <c r="A21" s="8">
        <v>41813</v>
      </c>
      <c r="B21" s="11" t="s">
        <v>61</v>
      </c>
      <c r="C21" s="11" t="s">
        <v>8</v>
      </c>
      <c r="D21" s="6" t="s">
        <v>174</v>
      </c>
      <c r="E21" s="15" t="s">
        <v>11</v>
      </c>
      <c r="F21" s="4">
        <v>102</v>
      </c>
      <c r="G21" s="4">
        <v>47.54</v>
      </c>
      <c r="H21" s="4">
        <f t="shared" si="1"/>
        <v>54.46</v>
      </c>
      <c r="I21" s="4" t="s">
        <v>33</v>
      </c>
      <c r="J21" s="4">
        <v>47.54</v>
      </c>
      <c r="M21" s="4"/>
      <c r="N21" s="22"/>
      <c r="O21" s="4"/>
      <c r="P21" s="20"/>
      <c r="R21" s="33">
        <v>27523</v>
      </c>
      <c r="S21" s="33">
        <v>6</v>
      </c>
    </row>
    <row r="22" spans="1:19" ht="25.5" customHeight="1">
      <c r="A22" s="8">
        <v>41820</v>
      </c>
      <c r="B22" s="19" t="s">
        <v>83</v>
      </c>
      <c r="C22" s="19" t="s">
        <v>171</v>
      </c>
      <c r="D22" s="6" t="s">
        <v>38</v>
      </c>
      <c r="E22" s="7" t="s">
        <v>11</v>
      </c>
      <c r="F22" s="4">
        <v>94.7</v>
      </c>
      <c r="G22" s="4">
        <v>29</v>
      </c>
      <c r="H22" s="4">
        <f t="shared" si="1"/>
        <v>65.7</v>
      </c>
      <c r="I22" s="4" t="s">
        <v>33</v>
      </c>
      <c r="J22" s="4">
        <v>28</v>
      </c>
      <c r="K22" s="16"/>
      <c r="L22" s="16"/>
      <c r="M22" s="4"/>
      <c r="N22" s="22"/>
      <c r="O22" s="22"/>
      <c r="P22" s="20"/>
      <c r="Q22" s="16"/>
      <c r="R22" s="33">
        <v>2108</v>
      </c>
      <c r="S22" s="33">
        <v>4</v>
      </c>
    </row>
    <row r="23" spans="1:19" ht="25.5" customHeight="1">
      <c r="A23" s="8">
        <v>41823</v>
      </c>
      <c r="B23" s="19" t="s">
        <v>56</v>
      </c>
      <c r="C23" s="19" t="s">
        <v>175</v>
      </c>
      <c r="D23" s="6" t="s">
        <v>38</v>
      </c>
      <c r="E23" s="7" t="s">
        <v>11</v>
      </c>
      <c r="F23" s="4">
        <v>60</v>
      </c>
      <c r="G23" s="4">
        <v>51.5</v>
      </c>
      <c r="H23" s="4">
        <f t="shared" si="1"/>
        <v>8.5</v>
      </c>
      <c r="I23" s="1" t="s">
        <v>176</v>
      </c>
      <c r="J23" s="4">
        <v>5</v>
      </c>
      <c r="K23" s="16"/>
      <c r="L23" s="16"/>
      <c r="M23" s="4"/>
      <c r="N23" s="22"/>
      <c r="O23" s="22"/>
      <c r="P23" s="20"/>
      <c r="Q23" s="16"/>
      <c r="R23" s="38">
        <v>49</v>
      </c>
      <c r="S23" s="33">
        <v>9</v>
      </c>
    </row>
    <row r="24" spans="1:19" ht="25.5" customHeight="1">
      <c r="A24" s="8">
        <v>41824</v>
      </c>
      <c r="B24" s="19" t="s">
        <v>172</v>
      </c>
      <c r="C24" s="19" t="s">
        <v>8</v>
      </c>
      <c r="D24" s="6" t="s">
        <v>173</v>
      </c>
      <c r="E24" s="7" t="s">
        <v>24</v>
      </c>
      <c r="F24" s="4">
        <v>14.08</v>
      </c>
      <c r="G24" s="4">
        <v>0</v>
      </c>
      <c r="H24" s="4">
        <f t="shared" si="1"/>
        <v>14.08</v>
      </c>
      <c r="I24" s="4" t="s">
        <v>10</v>
      </c>
      <c r="J24" s="4">
        <v>4.4</v>
      </c>
      <c r="K24" s="16"/>
      <c r="L24" s="16"/>
      <c r="M24" s="4"/>
      <c r="N24" s="22"/>
      <c r="O24" s="22"/>
      <c r="P24" s="20"/>
      <c r="Q24" s="16"/>
      <c r="R24" s="38">
        <v>9026</v>
      </c>
      <c r="S24" s="33">
        <v>9</v>
      </c>
    </row>
    <row r="25" spans="1:19" ht="25.5" customHeight="1">
      <c r="A25" s="8">
        <v>41828</v>
      </c>
      <c r="B25" s="11" t="s">
        <v>141</v>
      </c>
      <c r="C25" s="11" t="s">
        <v>165</v>
      </c>
      <c r="D25" s="6" t="s">
        <v>166</v>
      </c>
      <c r="E25" s="15" t="s">
        <v>30</v>
      </c>
      <c r="F25" s="4">
        <v>39.3</v>
      </c>
      <c r="G25" s="4">
        <v>7.4</v>
      </c>
      <c r="H25" s="4">
        <f t="shared" si="1"/>
        <v>31.9</v>
      </c>
      <c r="I25" s="4" t="s">
        <v>10</v>
      </c>
      <c r="J25" s="4">
        <v>16</v>
      </c>
      <c r="M25" s="4"/>
      <c r="N25" s="22">
        <v>37.57</v>
      </c>
      <c r="O25" s="4" t="s">
        <v>29</v>
      </c>
      <c r="P25" s="20" t="s">
        <v>19</v>
      </c>
      <c r="R25" s="33">
        <v>558</v>
      </c>
      <c r="S25" s="33">
        <v>6</v>
      </c>
    </row>
    <row r="26" spans="1:19" ht="25.5" customHeight="1">
      <c r="A26" s="8">
        <v>41837</v>
      </c>
      <c r="B26" s="19" t="s">
        <v>177</v>
      </c>
      <c r="C26" s="19" t="s">
        <v>69</v>
      </c>
      <c r="D26" s="6" t="s">
        <v>178</v>
      </c>
      <c r="E26" s="7" t="s">
        <v>25</v>
      </c>
      <c r="F26" s="4">
        <v>215.3</v>
      </c>
      <c r="G26" s="4">
        <v>16.5</v>
      </c>
      <c r="H26" s="4">
        <f t="shared" si="1"/>
        <v>198.8</v>
      </c>
      <c r="I26" s="4" t="s">
        <v>33</v>
      </c>
      <c r="J26" s="4">
        <v>45.5</v>
      </c>
      <c r="K26" s="16"/>
      <c r="L26" s="16"/>
      <c r="M26" s="16"/>
      <c r="N26" s="16"/>
      <c r="O26" s="16"/>
      <c r="P26" s="16"/>
      <c r="Q26" s="23" t="s">
        <v>179</v>
      </c>
      <c r="R26" s="39">
        <f>97750/12</f>
        <v>8145.833333333333</v>
      </c>
      <c r="S26" s="33">
        <v>6</v>
      </c>
    </row>
    <row r="27" spans="1:19" ht="25.5" customHeight="1">
      <c r="A27" s="8">
        <v>41841</v>
      </c>
      <c r="B27" s="11" t="s">
        <v>141</v>
      </c>
      <c r="C27" s="11" t="s">
        <v>180</v>
      </c>
      <c r="D27" s="6" t="s">
        <v>81</v>
      </c>
      <c r="E27" s="7" t="s">
        <v>11</v>
      </c>
      <c r="F27" s="4">
        <v>61.2</v>
      </c>
      <c r="G27" s="4">
        <v>10.5</v>
      </c>
      <c r="H27" s="4">
        <f t="shared" si="1"/>
        <v>50.7</v>
      </c>
      <c r="I27" s="4" t="s">
        <v>10</v>
      </c>
      <c r="J27" s="4">
        <v>16</v>
      </c>
      <c r="M27" s="17"/>
      <c r="O27" s="4"/>
      <c r="P27" s="4"/>
      <c r="R27" s="33">
        <v>2164</v>
      </c>
      <c r="S27" s="33">
        <v>6</v>
      </c>
    </row>
    <row r="28" spans="1:19" ht="25.5" customHeight="1">
      <c r="A28" s="8">
        <v>41842</v>
      </c>
      <c r="B28" s="19" t="s">
        <v>181</v>
      </c>
      <c r="C28" s="19" t="s">
        <v>8</v>
      </c>
      <c r="D28" s="20" t="s">
        <v>182</v>
      </c>
      <c r="E28" s="26" t="s">
        <v>24</v>
      </c>
      <c r="F28" s="4">
        <v>102.8</v>
      </c>
      <c r="G28" s="4">
        <v>18.9</v>
      </c>
      <c r="H28" s="4">
        <f t="shared" si="1"/>
        <v>83.9</v>
      </c>
      <c r="I28" s="23" t="s">
        <v>10</v>
      </c>
      <c r="J28" s="4">
        <v>67.7</v>
      </c>
      <c r="M28" s="17"/>
      <c r="O28" s="4"/>
      <c r="P28" s="4"/>
      <c r="R28" s="33">
        <v>2482</v>
      </c>
      <c r="S28" s="33">
        <v>5</v>
      </c>
    </row>
    <row r="29" spans="1:19" ht="25.5" customHeight="1">
      <c r="A29" s="8">
        <v>41849</v>
      </c>
      <c r="B29" s="11" t="s">
        <v>183</v>
      </c>
      <c r="C29" s="11" t="s">
        <v>184</v>
      </c>
      <c r="D29" s="6" t="s">
        <v>38</v>
      </c>
      <c r="E29" s="26" t="s">
        <v>11</v>
      </c>
      <c r="F29" s="4">
        <v>158</v>
      </c>
      <c r="G29" s="4">
        <v>30</v>
      </c>
      <c r="H29" s="4">
        <f t="shared" si="1"/>
        <v>128</v>
      </c>
      <c r="I29" s="23" t="s">
        <v>10</v>
      </c>
      <c r="J29" s="4">
        <v>27.8</v>
      </c>
      <c r="K29" s="4"/>
      <c r="M29" s="17"/>
      <c r="N29" s="18"/>
      <c r="O29" s="4"/>
      <c r="P29" s="4"/>
      <c r="R29" s="33">
        <v>656</v>
      </c>
      <c r="S29" s="33">
        <v>11</v>
      </c>
    </row>
    <row r="30" spans="1:19" ht="25.5" customHeight="1">
      <c r="A30" s="8">
        <v>41850</v>
      </c>
      <c r="B30" s="11" t="s">
        <v>181</v>
      </c>
      <c r="C30" s="11" t="s">
        <v>8</v>
      </c>
      <c r="D30" s="6" t="s">
        <v>185</v>
      </c>
      <c r="E30" s="26" t="s">
        <v>25</v>
      </c>
      <c r="F30" s="16" t="s">
        <v>186</v>
      </c>
      <c r="G30" s="16" t="s">
        <v>186</v>
      </c>
      <c r="H30" s="16" t="s">
        <v>186</v>
      </c>
      <c r="I30" s="16" t="s">
        <v>186</v>
      </c>
      <c r="J30" s="4">
        <v>13.8</v>
      </c>
      <c r="K30" s="4"/>
      <c r="M30" s="17"/>
      <c r="N30" s="18"/>
      <c r="O30" s="4"/>
      <c r="P30" s="4"/>
      <c r="R30" s="33">
        <v>2482</v>
      </c>
      <c r="S30" s="33">
        <v>5</v>
      </c>
    </row>
    <row r="31" spans="1:19" ht="25.5" customHeight="1">
      <c r="A31" s="27">
        <v>41855</v>
      </c>
      <c r="B31" s="28" t="s">
        <v>78</v>
      </c>
      <c r="C31" s="29" t="s">
        <v>187</v>
      </c>
      <c r="D31" s="30" t="s">
        <v>187</v>
      </c>
      <c r="E31" s="31" t="s">
        <v>24</v>
      </c>
      <c r="F31" s="16" t="s">
        <v>188</v>
      </c>
      <c r="G31" s="16" t="s">
        <v>188</v>
      </c>
      <c r="H31" s="16" t="s">
        <v>188</v>
      </c>
      <c r="I31" s="16" t="s">
        <v>188</v>
      </c>
      <c r="J31" s="35" t="s">
        <v>189</v>
      </c>
      <c r="K31" s="4"/>
      <c r="M31" s="17"/>
      <c r="N31" s="18"/>
      <c r="O31" s="4"/>
      <c r="P31" s="4"/>
      <c r="R31" s="33">
        <v>2092</v>
      </c>
      <c r="S31" s="33">
        <v>12</v>
      </c>
    </row>
    <row r="32" spans="1:19" ht="25.5" customHeight="1">
      <c r="A32" s="27">
        <v>41856</v>
      </c>
      <c r="B32" s="28" t="s">
        <v>181</v>
      </c>
      <c r="C32" s="29" t="s">
        <v>8</v>
      </c>
      <c r="D32" s="30" t="s">
        <v>190</v>
      </c>
      <c r="E32" s="31" t="s">
        <v>11</v>
      </c>
      <c r="F32" s="31">
        <v>213</v>
      </c>
      <c r="G32" s="4">
        <v>60.25</v>
      </c>
      <c r="H32" s="5">
        <f>+F32-G32</f>
        <v>152.75</v>
      </c>
      <c r="I32" s="23" t="s">
        <v>10</v>
      </c>
      <c r="J32" s="4">
        <v>30.8</v>
      </c>
      <c r="K32" s="4"/>
      <c r="M32" s="17"/>
      <c r="N32" s="18"/>
      <c r="O32" s="4"/>
      <c r="P32" s="4"/>
      <c r="R32" s="33">
        <v>2482</v>
      </c>
      <c r="S32" s="33">
        <v>5</v>
      </c>
    </row>
    <row r="33" spans="1:19" ht="25.5" customHeight="1">
      <c r="A33" s="27">
        <v>41884</v>
      </c>
      <c r="B33" s="28" t="s">
        <v>181</v>
      </c>
      <c r="C33" s="29" t="s">
        <v>8</v>
      </c>
      <c r="D33" s="30" t="s">
        <v>51</v>
      </c>
      <c r="E33" s="31" t="s">
        <v>24</v>
      </c>
      <c r="F33" s="31">
        <v>150</v>
      </c>
      <c r="G33" s="4">
        <v>15.75</v>
      </c>
      <c r="H33" s="5">
        <f>+F33-G33</f>
        <v>134.25</v>
      </c>
      <c r="I33" s="23" t="s">
        <v>10</v>
      </c>
      <c r="J33" s="4">
        <v>22</v>
      </c>
      <c r="K33" s="4"/>
      <c r="M33" s="17"/>
      <c r="N33" s="18"/>
      <c r="O33" s="4"/>
      <c r="P33" s="4"/>
      <c r="R33" s="33">
        <v>2482</v>
      </c>
      <c r="S33" s="33">
        <v>5</v>
      </c>
    </row>
    <row r="34" spans="1:19" ht="25.5" customHeight="1">
      <c r="A34" s="27">
        <v>41892</v>
      </c>
      <c r="B34" s="28" t="s">
        <v>177</v>
      </c>
      <c r="C34" s="29" t="s">
        <v>69</v>
      </c>
      <c r="D34" s="30" t="s">
        <v>192</v>
      </c>
      <c r="E34" s="31" t="s">
        <v>25</v>
      </c>
      <c r="F34" s="31">
        <v>157.75</v>
      </c>
      <c r="G34" s="4">
        <v>15.5</v>
      </c>
      <c r="H34" s="5">
        <f>+F34-G34</f>
        <v>142.25</v>
      </c>
      <c r="I34" s="23" t="s">
        <v>10</v>
      </c>
      <c r="J34" s="4">
        <v>81</v>
      </c>
      <c r="K34" s="4"/>
      <c r="M34" s="17"/>
      <c r="N34" s="18"/>
      <c r="O34" s="4"/>
      <c r="P34" s="4"/>
      <c r="R34" s="33">
        <v>100532</v>
      </c>
      <c r="S34" s="33">
        <v>6</v>
      </c>
    </row>
    <row r="35" spans="1:19" ht="25.5" customHeight="1">
      <c r="A35" s="27">
        <v>41893</v>
      </c>
      <c r="B35" s="28" t="s">
        <v>151</v>
      </c>
      <c r="C35" s="29" t="s">
        <v>8</v>
      </c>
      <c r="D35" s="30" t="s">
        <v>191</v>
      </c>
      <c r="E35" s="31" t="s">
        <v>197</v>
      </c>
      <c r="F35" s="36" t="s">
        <v>198</v>
      </c>
      <c r="G35" s="36" t="s">
        <v>198</v>
      </c>
      <c r="H35" s="36" t="s">
        <v>198</v>
      </c>
      <c r="I35" s="36" t="s">
        <v>198</v>
      </c>
      <c r="J35" s="4">
        <v>300</v>
      </c>
      <c r="K35" s="4"/>
      <c r="M35" s="17"/>
      <c r="N35" s="18"/>
      <c r="O35" s="4"/>
      <c r="P35" s="4"/>
      <c r="R35" s="33">
        <v>11881</v>
      </c>
      <c r="S35" s="43">
        <v>2</v>
      </c>
    </row>
    <row r="36" spans="1:19" ht="25.5" customHeight="1">
      <c r="A36" s="27">
        <v>41905</v>
      </c>
      <c r="B36" s="28" t="s">
        <v>177</v>
      </c>
      <c r="C36" s="29" t="s">
        <v>8</v>
      </c>
      <c r="D36" s="30" t="s">
        <v>193</v>
      </c>
      <c r="E36" s="31" t="s">
        <v>25</v>
      </c>
      <c r="F36" s="31">
        <v>190.15</v>
      </c>
      <c r="G36" s="4">
        <v>26.12</v>
      </c>
      <c r="H36" s="5">
        <f>+F36-G36</f>
        <v>164.03</v>
      </c>
      <c r="I36" s="23" t="s">
        <v>10</v>
      </c>
      <c r="J36" s="4">
        <v>113.7</v>
      </c>
      <c r="K36" s="20"/>
      <c r="L36" s="20"/>
      <c r="M36" s="20"/>
      <c r="N36" s="20"/>
      <c r="O36" s="23"/>
      <c r="P36" s="23"/>
      <c r="Q36" s="20"/>
      <c r="R36" s="40">
        <v>100532</v>
      </c>
      <c r="S36" s="43">
        <v>6</v>
      </c>
    </row>
    <row r="37" spans="1:19" ht="25.5" customHeight="1">
      <c r="A37" s="27">
        <v>41906</v>
      </c>
      <c r="B37" s="28" t="s">
        <v>181</v>
      </c>
      <c r="C37" s="29" t="s">
        <v>85</v>
      </c>
      <c r="D37" s="30" t="s">
        <v>194</v>
      </c>
      <c r="E37" s="31" t="s">
        <v>25</v>
      </c>
      <c r="F37" s="31">
        <v>7</v>
      </c>
      <c r="G37" s="16" t="s">
        <v>195</v>
      </c>
      <c r="H37" s="20" t="s">
        <v>196</v>
      </c>
      <c r="I37" s="20" t="s">
        <v>196</v>
      </c>
      <c r="J37" s="4">
        <v>1.76</v>
      </c>
      <c r="K37" s="20"/>
      <c r="L37" s="20"/>
      <c r="M37" s="20"/>
      <c r="N37" s="20"/>
      <c r="O37" s="23"/>
      <c r="P37" s="20"/>
      <c r="Q37" s="20"/>
      <c r="R37" s="40">
        <v>582</v>
      </c>
      <c r="S37" s="43">
        <v>5</v>
      </c>
    </row>
    <row r="38" spans="1:19" ht="25.5" customHeight="1">
      <c r="A38" s="27">
        <v>41907</v>
      </c>
      <c r="B38" s="28" t="s">
        <v>177</v>
      </c>
      <c r="C38" s="29" t="s">
        <v>8</v>
      </c>
      <c r="D38" s="30" t="s">
        <v>88</v>
      </c>
      <c r="E38" s="31" t="s">
        <v>11</v>
      </c>
      <c r="F38" s="31">
        <v>206.44</v>
      </c>
      <c r="G38" s="4">
        <v>7.3</v>
      </c>
      <c r="H38" s="5">
        <f>+F38-G38</f>
        <v>199.14</v>
      </c>
      <c r="I38" s="23" t="s">
        <v>33</v>
      </c>
      <c r="J38" s="4">
        <v>72.3</v>
      </c>
      <c r="K38" s="20"/>
      <c r="L38" s="20"/>
      <c r="M38" s="20"/>
      <c r="N38" s="20"/>
      <c r="O38" s="23"/>
      <c r="P38" s="20"/>
      <c r="Q38" s="20"/>
      <c r="R38" s="40">
        <v>100532</v>
      </c>
      <c r="S38" s="43">
        <v>6</v>
      </c>
    </row>
    <row r="39" spans="1:19" ht="25.5" customHeight="1">
      <c r="A39" s="27">
        <v>41913</v>
      </c>
      <c r="B39" s="28" t="s">
        <v>60</v>
      </c>
      <c r="C39" s="29" t="s">
        <v>8</v>
      </c>
      <c r="D39" s="30" t="s">
        <v>174</v>
      </c>
      <c r="E39" s="31" t="s">
        <v>11</v>
      </c>
      <c r="F39" s="31">
        <v>305</v>
      </c>
      <c r="G39" s="4">
        <v>48</v>
      </c>
      <c r="H39" s="5">
        <f>+F39-G39</f>
        <v>257</v>
      </c>
      <c r="I39" s="23" t="s">
        <v>10</v>
      </c>
      <c r="J39" s="4">
        <v>82.75</v>
      </c>
      <c r="K39" s="20"/>
      <c r="L39" s="20"/>
      <c r="M39" s="20" t="s">
        <v>34</v>
      </c>
      <c r="N39" s="20">
        <v>254</v>
      </c>
      <c r="O39" s="23" t="s">
        <v>29</v>
      </c>
      <c r="P39" s="20" t="s">
        <v>19</v>
      </c>
      <c r="Q39" s="20"/>
      <c r="R39" s="40">
        <v>52175</v>
      </c>
      <c r="S39" s="43">
        <v>3</v>
      </c>
    </row>
    <row r="40" spans="1:19" ht="25.5" customHeight="1">
      <c r="A40" s="27">
        <v>41912</v>
      </c>
      <c r="B40" s="28" t="s">
        <v>79</v>
      </c>
      <c r="C40" s="29" t="s">
        <v>200</v>
      </c>
      <c r="D40" s="30" t="s">
        <v>203</v>
      </c>
      <c r="E40" s="31" t="s">
        <v>37</v>
      </c>
      <c r="F40" s="31"/>
      <c r="G40" s="4"/>
      <c r="H40" s="5"/>
      <c r="I40" s="23"/>
      <c r="J40" s="4"/>
      <c r="K40" s="20"/>
      <c r="L40" s="20"/>
      <c r="M40" s="20"/>
      <c r="N40" s="20"/>
      <c r="O40" s="23"/>
      <c r="P40" s="20"/>
      <c r="Q40" s="20"/>
      <c r="R40" s="40">
        <v>1546</v>
      </c>
      <c r="S40" s="43">
        <v>3</v>
      </c>
    </row>
    <row r="41" spans="1:19" ht="25.5" customHeight="1">
      <c r="A41" s="27">
        <v>41914</v>
      </c>
      <c r="B41" s="28" t="s">
        <v>79</v>
      </c>
      <c r="C41" s="29" t="s">
        <v>200</v>
      </c>
      <c r="D41" s="37" t="s">
        <v>201</v>
      </c>
      <c r="E41" s="31" t="s">
        <v>37</v>
      </c>
      <c r="F41" s="31"/>
      <c r="G41" s="4"/>
      <c r="H41" s="5"/>
      <c r="I41" s="23"/>
      <c r="J41" s="4"/>
      <c r="K41" s="20"/>
      <c r="L41" s="20"/>
      <c r="M41" s="20"/>
      <c r="N41" s="20"/>
      <c r="O41" s="23"/>
      <c r="P41" s="20"/>
      <c r="Q41" s="20"/>
      <c r="R41" s="40">
        <v>1546</v>
      </c>
      <c r="S41" s="43">
        <v>3</v>
      </c>
    </row>
    <row r="42" spans="1:19" ht="25.5" customHeight="1">
      <c r="A42" s="27">
        <v>41912</v>
      </c>
      <c r="B42" s="28" t="s">
        <v>79</v>
      </c>
      <c r="C42" s="29" t="s">
        <v>200</v>
      </c>
      <c r="D42" s="30" t="s">
        <v>204</v>
      </c>
      <c r="E42" s="31"/>
      <c r="F42" s="31"/>
      <c r="G42" s="4"/>
      <c r="H42" s="5"/>
      <c r="I42" s="23"/>
      <c r="J42" s="4"/>
      <c r="K42" s="20"/>
      <c r="L42" s="20"/>
      <c r="M42" s="20"/>
      <c r="N42" s="20"/>
      <c r="O42" s="23"/>
      <c r="P42" s="20"/>
      <c r="Q42" s="20"/>
      <c r="R42" s="40">
        <v>1546</v>
      </c>
      <c r="S42" s="43">
        <v>3</v>
      </c>
    </row>
    <row r="43" spans="1:19" ht="25.5" customHeight="1">
      <c r="A43" s="27">
        <v>41933</v>
      </c>
      <c r="B43" s="28" t="s">
        <v>66</v>
      </c>
      <c r="C43" s="29" t="s">
        <v>205</v>
      </c>
      <c r="D43" s="30" t="s">
        <v>205</v>
      </c>
      <c r="E43" s="31" t="s">
        <v>11</v>
      </c>
      <c r="F43" s="42" t="s">
        <v>206</v>
      </c>
      <c r="G43" s="4">
        <v>35.08</v>
      </c>
      <c r="H43" s="42" t="s">
        <v>206</v>
      </c>
      <c r="I43" s="23" t="s">
        <v>10</v>
      </c>
      <c r="J43" s="42" t="s">
        <v>147</v>
      </c>
      <c r="K43" s="20"/>
      <c r="L43" s="20"/>
      <c r="M43" s="20"/>
      <c r="N43" s="20"/>
      <c r="O43" s="23"/>
      <c r="P43" s="20"/>
      <c r="Q43" s="20"/>
      <c r="R43" s="20">
        <v>74</v>
      </c>
      <c r="S43" s="43">
        <v>11</v>
      </c>
    </row>
    <row r="44" spans="1:19" ht="25.5" customHeight="1">
      <c r="A44" s="27">
        <v>41953</v>
      </c>
      <c r="B44" s="28" t="s">
        <v>58</v>
      </c>
      <c r="C44" s="29" t="s">
        <v>27</v>
      </c>
      <c r="D44" s="30" t="s">
        <v>32</v>
      </c>
      <c r="E44" s="31" t="s">
        <v>30</v>
      </c>
      <c r="F44" s="31">
        <v>65</v>
      </c>
      <c r="G44" s="4">
        <v>12.15</v>
      </c>
      <c r="H44" s="31">
        <f aca="true" t="shared" si="2" ref="H44:H50">+F44-G44</f>
        <v>52.85</v>
      </c>
      <c r="I44" s="23" t="s">
        <v>40</v>
      </c>
      <c r="J44" s="20" t="s">
        <v>152</v>
      </c>
      <c r="K44" s="20" t="s">
        <v>152</v>
      </c>
      <c r="L44" s="20" t="s">
        <v>152</v>
      </c>
      <c r="M44" s="20" t="s">
        <v>152</v>
      </c>
      <c r="N44" s="20" t="s">
        <v>152</v>
      </c>
      <c r="O44" s="23" t="s">
        <v>152</v>
      </c>
      <c r="P44" s="20" t="s">
        <v>152</v>
      </c>
      <c r="Q44" s="20" t="s">
        <v>152</v>
      </c>
      <c r="R44" s="20"/>
      <c r="S44" s="43"/>
    </row>
    <row r="45" spans="1:19" ht="25.5" customHeight="1">
      <c r="A45" s="27">
        <v>41954</v>
      </c>
      <c r="B45" s="28" t="s">
        <v>60</v>
      </c>
      <c r="C45" s="29" t="s">
        <v>8</v>
      </c>
      <c r="D45" s="30" t="s">
        <v>207</v>
      </c>
      <c r="E45" s="31" t="s">
        <v>11</v>
      </c>
      <c r="F45" s="42">
        <v>240</v>
      </c>
      <c r="G45" s="4">
        <v>37.5</v>
      </c>
      <c r="H45" s="42">
        <f t="shared" si="2"/>
        <v>202.5</v>
      </c>
      <c r="I45" s="23" t="s">
        <v>10</v>
      </c>
      <c r="J45" s="42">
        <v>100.5</v>
      </c>
      <c r="K45" s="20"/>
      <c r="L45" s="20"/>
      <c r="M45" s="20"/>
      <c r="N45" s="20"/>
      <c r="O45" s="23" t="s">
        <v>30</v>
      </c>
      <c r="P45" s="20"/>
      <c r="Q45" s="20">
        <v>440</v>
      </c>
      <c r="R45" s="20">
        <v>52175</v>
      </c>
      <c r="S45" s="43">
        <v>3</v>
      </c>
    </row>
    <row r="46" spans="1:19" ht="25.5" customHeight="1">
      <c r="A46" s="27">
        <v>41968</v>
      </c>
      <c r="B46" s="28" t="s">
        <v>39</v>
      </c>
      <c r="C46" s="29" t="s">
        <v>208</v>
      </c>
      <c r="D46" s="30" t="s">
        <v>38</v>
      </c>
      <c r="E46" s="31" t="s">
        <v>30</v>
      </c>
      <c r="F46" s="42">
        <v>34.62</v>
      </c>
      <c r="G46" s="4">
        <v>25.3</v>
      </c>
      <c r="H46" s="42">
        <f t="shared" si="2"/>
        <v>9.319999999999997</v>
      </c>
      <c r="I46" s="23" t="s">
        <v>10</v>
      </c>
      <c r="J46" s="42">
        <v>18.7</v>
      </c>
      <c r="K46" s="20"/>
      <c r="L46" s="20"/>
      <c r="M46" s="20"/>
      <c r="N46" s="20"/>
      <c r="O46" s="23"/>
      <c r="P46" s="20"/>
      <c r="Q46" s="20"/>
      <c r="R46" s="20">
        <v>2148</v>
      </c>
      <c r="S46" s="43"/>
    </row>
    <row r="47" spans="1:19" ht="25.5" customHeight="1">
      <c r="A47" s="27">
        <v>41970</v>
      </c>
      <c r="B47" s="28" t="s">
        <v>61</v>
      </c>
      <c r="C47" s="29" t="s">
        <v>8</v>
      </c>
      <c r="D47" s="30" t="s">
        <v>170</v>
      </c>
      <c r="E47" s="31" t="s">
        <v>24</v>
      </c>
      <c r="F47" s="42">
        <v>135.27</v>
      </c>
      <c r="G47" s="4">
        <v>38</v>
      </c>
      <c r="H47" s="42">
        <f t="shared" si="2"/>
        <v>97.27000000000001</v>
      </c>
      <c r="I47" s="23" t="s">
        <v>10</v>
      </c>
      <c r="J47" s="42">
        <v>66</v>
      </c>
      <c r="K47" s="20"/>
      <c r="L47" s="20"/>
      <c r="M47" s="20"/>
      <c r="N47" s="20"/>
      <c r="O47" s="23"/>
      <c r="P47" s="20"/>
      <c r="Q47" s="20">
        <v>440</v>
      </c>
      <c r="R47" s="20">
        <v>27523</v>
      </c>
      <c r="S47" s="43">
        <v>6</v>
      </c>
    </row>
    <row r="48" spans="1:19" ht="25.5" customHeight="1">
      <c r="A48" s="27">
        <v>41975</v>
      </c>
      <c r="B48" s="28" t="s">
        <v>60</v>
      </c>
      <c r="C48" s="29" t="s">
        <v>8</v>
      </c>
      <c r="D48" s="30" t="s">
        <v>209</v>
      </c>
      <c r="E48" s="31" t="s">
        <v>25</v>
      </c>
      <c r="F48" s="42">
        <v>304.65</v>
      </c>
      <c r="G48" s="4">
        <v>55.4</v>
      </c>
      <c r="H48" s="42">
        <f t="shared" si="2"/>
        <v>249.24999999999997</v>
      </c>
      <c r="I48" s="23" t="s">
        <v>33</v>
      </c>
      <c r="J48" s="42">
        <v>80.75</v>
      </c>
      <c r="K48" s="20"/>
      <c r="L48" s="20"/>
      <c r="M48" s="20"/>
      <c r="N48" s="20">
        <v>179.8</v>
      </c>
      <c r="O48" s="23" t="s">
        <v>37</v>
      </c>
      <c r="P48" s="20"/>
      <c r="Q48" s="20"/>
      <c r="R48" s="20"/>
      <c r="S48" s="43"/>
    </row>
    <row r="49" spans="1:19" ht="25.5" customHeight="1">
      <c r="A49" s="27">
        <v>41978</v>
      </c>
      <c r="B49" s="28" t="s">
        <v>172</v>
      </c>
      <c r="C49" s="29" t="s">
        <v>210</v>
      </c>
      <c r="D49" s="30" t="s">
        <v>170</v>
      </c>
      <c r="E49" s="31" t="s">
        <v>11</v>
      </c>
      <c r="F49" s="42">
        <v>83</v>
      </c>
      <c r="G49" s="4">
        <v>30</v>
      </c>
      <c r="H49" s="42">
        <f t="shared" si="2"/>
        <v>53</v>
      </c>
      <c r="I49" s="34" t="s">
        <v>211</v>
      </c>
      <c r="J49" s="42">
        <v>7.8</v>
      </c>
      <c r="K49" s="20"/>
      <c r="L49" s="20"/>
      <c r="M49" s="20"/>
      <c r="N49" s="20"/>
      <c r="O49" s="23"/>
      <c r="P49" s="20"/>
      <c r="Q49" s="20"/>
      <c r="R49" s="20"/>
      <c r="S49" s="43"/>
    </row>
    <row r="50" spans="1:19" ht="25.5" customHeight="1">
      <c r="A50" s="27">
        <v>41989</v>
      </c>
      <c r="B50" s="28" t="s">
        <v>58</v>
      </c>
      <c r="C50" s="29" t="s">
        <v>59</v>
      </c>
      <c r="D50" s="30" t="s">
        <v>38</v>
      </c>
      <c r="E50" s="31" t="s">
        <v>37</v>
      </c>
      <c r="F50" s="42">
        <v>135</v>
      </c>
      <c r="G50" s="4">
        <v>19.5</v>
      </c>
      <c r="H50" s="42">
        <f t="shared" si="2"/>
        <v>115.5</v>
      </c>
      <c r="I50" s="23" t="s">
        <v>10</v>
      </c>
      <c r="J50" s="42">
        <v>7</v>
      </c>
      <c r="K50" s="20"/>
      <c r="L50" s="20"/>
      <c r="M50" s="20"/>
      <c r="N50" s="20"/>
      <c r="O50" s="23"/>
      <c r="P50" s="20"/>
      <c r="Q50" s="20" t="s">
        <v>212</v>
      </c>
      <c r="R50" s="20"/>
      <c r="S50" s="43"/>
    </row>
    <row r="51" spans="1:19" ht="25.5" customHeight="1">
      <c r="A51" s="27"/>
      <c r="B51" s="28"/>
      <c r="C51" s="29"/>
      <c r="D51" s="30"/>
      <c r="E51" s="31"/>
      <c r="F51" s="42"/>
      <c r="G51" s="4"/>
      <c r="H51" s="42"/>
      <c r="I51" s="23"/>
      <c r="J51" s="42"/>
      <c r="K51" s="20"/>
      <c r="L51" s="20"/>
      <c r="M51" s="20"/>
      <c r="N51" s="20"/>
      <c r="O51" s="23"/>
      <c r="P51" s="20"/>
      <c r="Q51" s="20"/>
      <c r="R51" s="20"/>
      <c r="S51" s="43"/>
    </row>
    <row r="52" spans="1:19" ht="25.5" customHeight="1">
      <c r="A52" s="27"/>
      <c r="B52" s="28"/>
      <c r="C52" s="29"/>
      <c r="D52" s="30"/>
      <c r="E52" s="31"/>
      <c r="F52" s="31"/>
      <c r="G52" s="4"/>
      <c r="H52" s="5"/>
      <c r="I52" s="23"/>
      <c r="J52" s="4"/>
      <c r="K52" s="20"/>
      <c r="L52" s="20"/>
      <c r="M52" s="20"/>
      <c r="N52" s="20"/>
      <c r="O52" s="23"/>
      <c r="P52" s="20"/>
      <c r="Q52" s="20"/>
      <c r="R52" s="20"/>
      <c r="S52" s="33"/>
    </row>
    <row r="53" spans="1:19" ht="25.5" customHeight="1">
      <c r="A53" s="27"/>
      <c r="B53" s="28"/>
      <c r="C53" s="29"/>
      <c r="D53" s="30"/>
      <c r="E53" s="31"/>
      <c r="F53" s="31"/>
      <c r="G53" s="4"/>
      <c r="H53" s="5"/>
      <c r="I53" s="23"/>
      <c r="J53" s="4"/>
      <c r="K53" s="20"/>
      <c r="L53" s="20"/>
      <c r="M53" s="20"/>
      <c r="N53" s="20"/>
      <c r="O53" s="23"/>
      <c r="P53" s="20"/>
      <c r="Q53" s="20"/>
      <c r="R53" s="20"/>
      <c r="S53" s="33"/>
    </row>
    <row r="54" spans="1:19" ht="25.5" customHeight="1">
      <c r="A54" s="27"/>
      <c r="B54" s="28" t="s">
        <v>202</v>
      </c>
      <c r="C54" s="30">
        <f>COUNTA(C4:C53)</f>
        <v>45</v>
      </c>
      <c r="D54" s="30"/>
      <c r="E54" s="31"/>
      <c r="F54" s="41">
        <f>SUM(F4:F53)</f>
        <v>5664.24</v>
      </c>
      <c r="G54" s="4"/>
      <c r="H54" s="5"/>
      <c r="I54" s="23"/>
      <c r="J54" s="4"/>
      <c r="K54" s="20"/>
      <c r="L54" s="20"/>
      <c r="M54" s="20"/>
      <c r="N54" s="20"/>
      <c r="O54" s="23"/>
      <c r="P54" s="20"/>
      <c r="Q54" s="20"/>
      <c r="R54" s="20"/>
      <c r="S54" s="25"/>
    </row>
    <row r="55" spans="1:19" ht="25.5" customHeight="1">
      <c r="A55" s="27"/>
      <c r="B55" s="28"/>
      <c r="C55" s="29"/>
      <c r="D55" s="30"/>
      <c r="E55" s="31"/>
      <c r="G55" s="4"/>
      <c r="H55" s="5"/>
      <c r="I55" s="23"/>
      <c r="J55" s="4"/>
      <c r="K55" s="20"/>
      <c r="L55" s="20"/>
      <c r="M55" s="20"/>
      <c r="N55" s="20"/>
      <c r="O55" s="23"/>
      <c r="P55" s="20"/>
      <c r="Q55" s="20"/>
      <c r="R55" s="20"/>
      <c r="S55" s="25"/>
    </row>
    <row r="56" ht="12.75">
      <c r="A56" s="27"/>
    </row>
    <row r="57" ht="12.75">
      <c r="A57" s="27"/>
    </row>
  </sheetData>
  <sheetProtection/>
  <autoFilter ref="A3:S54">
    <sortState ref="A4:S57">
      <sortCondition sortBy="value" ref="A4:A57"/>
    </sortState>
  </autoFilter>
  <printOptions gridLines="1" horizontalCentered="1" verticalCentered="1"/>
  <pageMargins left="0" right="0.3937007874015748" top="0" bottom="0" header="0" footer="0"/>
  <pageSetup fitToHeight="1" fitToWidth="1" horizontalDpi="600" verticalDpi="600" orientation="landscape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C50" sqref="C50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4" max="4" width="10.7109375" style="0" customWidth="1"/>
    <col min="6" max="6" width="9.7109375" style="0" customWidth="1"/>
    <col min="7" max="8" width="10.00390625" style="0" customWidth="1"/>
    <col min="10" max="14" width="8.7109375" style="0" customWidth="1"/>
    <col min="19" max="19" width="11.28125" style="0" bestFit="1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237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 thickBot="1" thickTop="1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17</v>
      </c>
      <c r="G3" s="2" t="s">
        <v>20</v>
      </c>
      <c r="H3" s="2" t="s">
        <v>4</v>
      </c>
      <c r="I3" s="2" t="s">
        <v>5</v>
      </c>
      <c r="J3" s="2" t="s">
        <v>13</v>
      </c>
      <c r="K3" s="2" t="s">
        <v>14</v>
      </c>
      <c r="L3" s="2" t="s">
        <v>9</v>
      </c>
      <c r="M3" s="2" t="s">
        <v>21</v>
      </c>
      <c r="N3" s="2" t="s">
        <v>6</v>
      </c>
      <c r="O3" s="2" t="s">
        <v>15</v>
      </c>
      <c r="P3" s="2" t="s">
        <v>18</v>
      </c>
      <c r="Q3" s="2" t="s">
        <v>7</v>
      </c>
      <c r="R3" s="32" t="s">
        <v>149</v>
      </c>
      <c r="S3" s="32" t="s">
        <v>150</v>
      </c>
    </row>
    <row r="4" spans="1:19" ht="25.5" customHeight="1" thickTop="1">
      <c r="A4" s="8">
        <v>42017</v>
      </c>
      <c r="B4" s="19" t="s">
        <v>60</v>
      </c>
      <c r="C4" s="19" t="s">
        <v>8</v>
      </c>
      <c r="D4" s="20" t="s">
        <v>213</v>
      </c>
      <c r="E4" s="22" t="s">
        <v>30</v>
      </c>
      <c r="F4" s="4">
        <v>207.4</v>
      </c>
      <c r="G4" s="4">
        <v>99.21</v>
      </c>
      <c r="H4" s="4">
        <f aca="true" t="shared" si="0" ref="H4:H10">+F4-G4</f>
        <v>108.19000000000001</v>
      </c>
      <c r="I4" s="23" t="s">
        <v>10</v>
      </c>
      <c r="J4" s="5">
        <v>103.65</v>
      </c>
      <c r="P4" s="20" t="s">
        <v>19</v>
      </c>
      <c r="R4" s="33"/>
      <c r="S4" s="33"/>
    </row>
    <row r="5" spans="1:19" ht="25.5" customHeight="1">
      <c r="A5" s="8">
        <v>42017</v>
      </c>
      <c r="B5" s="19" t="s">
        <v>60</v>
      </c>
      <c r="C5" s="19" t="s">
        <v>8</v>
      </c>
      <c r="D5" s="20" t="s">
        <v>214</v>
      </c>
      <c r="E5" s="22" t="s">
        <v>11</v>
      </c>
      <c r="F5" s="4">
        <v>340.5</v>
      </c>
      <c r="G5" s="4">
        <v>27.45</v>
      </c>
      <c r="H5" s="4">
        <f t="shared" si="0"/>
        <v>313.05</v>
      </c>
      <c r="I5" s="23" t="s">
        <v>33</v>
      </c>
      <c r="J5" s="5">
        <v>237.15</v>
      </c>
      <c r="O5" s="22" t="s">
        <v>30</v>
      </c>
      <c r="P5" s="20" t="s">
        <v>19</v>
      </c>
      <c r="R5" s="33"/>
      <c r="S5" s="33"/>
    </row>
    <row r="6" spans="1:19" ht="25.5" customHeight="1">
      <c r="A6" s="8">
        <v>42019</v>
      </c>
      <c r="B6" s="19" t="s">
        <v>42</v>
      </c>
      <c r="C6" s="19" t="s">
        <v>43</v>
      </c>
      <c r="D6" s="20" t="s">
        <v>38</v>
      </c>
      <c r="E6" s="22" t="s">
        <v>37</v>
      </c>
      <c r="F6" s="20">
        <v>183</v>
      </c>
      <c r="G6" s="20">
        <v>31.12</v>
      </c>
      <c r="H6" s="20">
        <f t="shared" si="0"/>
        <v>151.88</v>
      </c>
      <c r="I6" s="20" t="s">
        <v>10</v>
      </c>
      <c r="J6" s="5">
        <v>39.15</v>
      </c>
      <c r="P6" s="20" t="s">
        <v>19</v>
      </c>
      <c r="R6" s="33"/>
      <c r="S6" s="33"/>
    </row>
    <row r="7" spans="1:19" ht="25.5" customHeight="1">
      <c r="A7" s="8">
        <v>42024</v>
      </c>
      <c r="B7" s="19" t="s">
        <v>42</v>
      </c>
      <c r="C7" s="19" t="s">
        <v>8</v>
      </c>
      <c r="D7" s="20" t="s">
        <v>76</v>
      </c>
      <c r="E7" s="22" t="s">
        <v>24</v>
      </c>
      <c r="F7" s="4">
        <v>190.77</v>
      </c>
      <c r="G7" s="4">
        <v>89.85</v>
      </c>
      <c r="H7" s="4">
        <f t="shared" si="0"/>
        <v>100.92000000000002</v>
      </c>
      <c r="I7" s="23" t="s">
        <v>10</v>
      </c>
      <c r="J7" s="5">
        <v>105</v>
      </c>
      <c r="K7" s="4"/>
      <c r="L7" s="4"/>
      <c r="M7" s="20" t="s">
        <v>34</v>
      </c>
      <c r="N7" s="4">
        <f>28*6.3</f>
        <v>176.4</v>
      </c>
      <c r="O7" s="22" t="s">
        <v>30</v>
      </c>
      <c r="P7" s="20" t="s">
        <v>19</v>
      </c>
      <c r="Q7" s="23"/>
      <c r="R7" s="33"/>
      <c r="S7" s="33"/>
    </row>
    <row r="8" spans="1:19" ht="25.5" customHeight="1">
      <c r="A8" s="8">
        <v>42025</v>
      </c>
      <c r="B8" s="19" t="s">
        <v>60</v>
      </c>
      <c r="C8" s="19" t="s">
        <v>8</v>
      </c>
      <c r="D8" s="20" t="s">
        <v>215</v>
      </c>
      <c r="E8" s="22" t="s">
        <v>30</v>
      </c>
      <c r="F8" s="4">
        <v>280</v>
      </c>
      <c r="G8" s="4">
        <v>103.69</v>
      </c>
      <c r="H8" s="4">
        <f t="shared" si="0"/>
        <v>176.31</v>
      </c>
      <c r="I8" s="23" t="s">
        <v>10</v>
      </c>
      <c r="J8" s="5">
        <v>125.3</v>
      </c>
      <c r="K8" s="20"/>
      <c r="L8" s="20"/>
      <c r="M8" s="20"/>
      <c r="N8" s="20"/>
      <c r="O8" s="20"/>
      <c r="P8" s="20" t="s">
        <v>19</v>
      </c>
      <c r="Q8" s="20"/>
      <c r="R8" s="33"/>
      <c r="S8" s="33"/>
    </row>
    <row r="9" spans="1:19" ht="25.5" customHeight="1">
      <c r="A9" s="8">
        <v>42031</v>
      </c>
      <c r="B9" s="19" t="s">
        <v>60</v>
      </c>
      <c r="C9" s="19" t="s">
        <v>8</v>
      </c>
      <c r="D9" s="20" t="s">
        <v>217</v>
      </c>
      <c r="E9" s="22" t="s">
        <v>11</v>
      </c>
      <c r="F9" s="4">
        <v>297.66</v>
      </c>
      <c r="G9" s="4">
        <v>237.66</v>
      </c>
      <c r="H9" s="4">
        <f t="shared" si="0"/>
        <v>60.00000000000003</v>
      </c>
      <c r="I9" s="23" t="s">
        <v>10</v>
      </c>
      <c r="J9" s="5">
        <v>116</v>
      </c>
      <c r="K9" s="20"/>
      <c r="L9" s="20"/>
      <c r="M9" s="20"/>
      <c r="N9" s="20"/>
      <c r="O9" s="20"/>
      <c r="P9" s="20" t="s">
        <v>19</v>
      </c>
      <c r="Q9" s="20"/>
      <c r="R9" s="33"/>
      <c r="S9" s="33"/>
    </row>
    <row r="10" spans="1:19" ht="25.5" customHeight="1">
      <c r="A10" s="8">
        <v>42032</v>
      </c>
      <c r="B10" s="19" t="s">
        <v>91</v>
      </c>
      <c r="C10" s="19" t="s">
        <v>216</v>
      </c>
      <c r="D10" s="20" t="s">
        <v>216</v>
      </c>
      <c r="E10" s="22" t="s">
        <v>11</v>
      </c>
      <c r="F10" s="4">
        <v>141.5</v>
      </c>
      <c r="G10" s="23">
        <v>14.6</v>
      </c>
      <c r="H10" s="23">
        <f t="shared" si="0"/>
        <v>126.9</v>
      </c>
      <c r="I10" s="23" t="s">
        <v>33</v>
      </c>
      <c r="J10" s="5">
        <v>133.8</v>
      </c>
      <c r="K10" s="20"/>
      <c r="L10" s="20"/>
      <c r="M10" s="20"/>
      <c r="N10" s="20"/>
      <c r="O10" s="20"/>
      <c r="P10" s="20" t="s">
        <v>218</v>
      </c>
      <c r="Q10" s="20"/>
      <c r="R10" s="33"/>
      <c r="S10" s="33"/>
    </row>
    <row r="11" spans="1:19" ht="25.5" customHeight="1">
      <c r="A11" s="8">
        <v>42038</v>
      </c>
      <c r="B11" s="19" t="s">
        <v>62</v>
      </c>
      <c r="C11" s="19" t="s">
        <v>63</v>
      </c>
      <c r="D11" s="20" t="s">
        <v>38</v>
      </c>
      <c r="E11" s="22" t="s">
        <v>37</v>
      </c>
      <c r="F11" s="4">
        <v>85</v>
      </c>
      <c r="G11" s="34" t="s">
        <v>220</v>
      </c>
      <c r="H11" s="34" t="s">
        <v>220</v>
      </c>
      <c r="I11" s="34" t="s">
        <v>220</v>
      </c>
      <c r="J11" s="5">
        <v>5.6</v>
      </c>
      <c r="M11" s="20" t="s">
        <v>34</v>
      </c>
      <c r="N11" s="4">
        <v>41</v>
      </c>
      <c r="O11" s="20" t="s">
        <v>29</v>
      </c>
      <c r="P11" s="20"/>
      <c r="R11" s="33"/>
      <c r="S11" s="33"/>
    </row>
    <row r="12" spans="1:19" ht="25.5" customHeight="1">
      <c r="A12" s="8">
        <v>42040</v>
      </c>
      <c r="B12" s="19" t="s">
        <v>60</v>
      </c>
      <c r="C12" s="19" t="s">
        <v>8</v>
      </c>
      <c r="D12" s="20" t="s">
        <v>221</v>
      </c>
      <c r="E12" s="22" t="s">
        <v>24</v>
      </c>
      <c r="F12" s="4">
        <v>250.11</v>
      </c>
      <c r="G12" s="4">
        <v>42.85</v>
      </c>
      <c r="H12" s="4">
        <f>+F12-G12</f>
        <v>207.26000000000002</v>
      </c>
      <c r="I12" s="23" t="s">
        <v>33</v>
      </c>
      <c r="J12" s="5">
        <v>52.5</v>
      </c>
      <c r="M12" s="20"/>
      <c r="O12" s="20"/>
      <c r="P12" s="20"/>
      <c r="R12" s="33"/>
      <c r="S12" s="33"/>
    </row>
    <row r="13" spans="1:19" ht="25.5" customHeight="1">
      <c r="A13" s="8">
        <v>42046</v>
      </c>
      <c r="B13" s="19" t="s">
        <v>60</v>
      </c>
      <c r="C13" s="19" t="s">
        <v>8</v>
      </c>
      <c r="D13" s="20" t="s">
        <v>219</v>
      </c>
      <c r="E13" s="22" t="s">
        <v>11</v>
      </c>
      <c r="F13" s="4">
        <v>324.09</v>
      </c>
      <c r="G13" s="4">
        <v>40.05</v>
      </c>
      <c r="H13" s="4">
        <f>+F13-G13</f>
        <v>284.03999999999996</v>
      </c>
      <c r="I13" s="23" t="s">
        <v>10</v>
      </c>
      <c r="J13" s="5">
        <v>43.22</v>
      </c>
      <c r="M13" s="20"/>
      <c r="O13" s="20"/>
      <c r="P13" s="20"/>
      <c r="R13" s="33"/>
      <c r="S13" s="33"/>
    </row>
    <row r="14" spans="1:19" ht="25.5" customHeight="1">
      <c r="A14" s="8">
        <v>42047</v>
      </c>
      <c r="B14" s="19" t="s">
        <v>42</v>
      </c>
      <c r="C14" s="19" t="s">
        <v>8</v>
      </c>
      <c r="D14" s="20" t="s">
        <v>51</v>
      </c>
      <c r="E14" s="22" t="s">
        <v>11</v>
      </c>
      <c r="F14" s="4">
        <v>200.06</v>
      </c>
      <c r="G14" s="4">
        <v>30.05</v>
      </c>
      <c r="H14" s="4">
        <f>+F14-G14</f>
        <v>170.01</v>
      </c>
      <c r="I14" s="23" t="s">
        <v>33</v>
      </c>
      <c r="J14" s="5">
        <v>94.06</v>
      </c>
      <c r="M14" s="20" t="s">
        <v>34</v>
      </c>
      <c r="O14" s="20" t="s">
        <v>30</v>
      </c>
      <c r="P14" s="20"/>
      <c r="R14" s="33"/>
      <c r="S14" s="33"/>
    </row>
    <row r="15" spans="1:19" ht="25.5" customHeight="1">
      <c r="A15" s="8">
        <v>42042</v>
      </c>
      <c r="B15" s="19" t="s">
        <v>172</v>
      </c>
      <c r="C15" s="19" t="s">
        <v>222</v>
      </c>
      <c r="D15" s="20" t="s">
        <v>38</v>
      </c>
      <c r="E15" s="22" t="s">
        <v>11</v>
      </c>
      <c r="F15" s="4">
        <v>65</v>
      </c>
      <c r="G15" s="4">
        <v>7.83</v>
      </c>
      <c r="H15" s="4">
        <f>+F15-G15</f>
        <v>57.17</v>
      </c>
      <c r="I15" s="23" t="s">
        <v>10</v>
      </c>
      <c r="J15" s="5">
        <v>13.56</v>
      </c>
      <c r="M15" s="20"/>
      <c r="O15" s="20"/>
      <c r="P15" s="20"/>
      <c r="R15" s="33"/>
      <c r="S15" s="33"/>
    </row>
    <row r="16" spans="1:19" ht="25.5" customHeight="1">
      <c r="A16" s="8">
        <v>42052</v>
      </c>
      <c r="B16" s="19" t="s">
        <v>60</v>
      </c>
      <c r="C16" s="19" t="s">
        <v>8</v>
      </c>
      <c r="D16" s="20" t="s">
        <v>224</v>
      </c>
      <c r="E16" s="22" t="s">
        <v>25</v>
      </c>
      <c r="F16" s="4">
        <v>267.65</v>
      </c>
      <c r="G16" s="4">
        <v>62.5</v>
      </c>
      <c r="H16" s="4">
        <f>+F16-G16</f>
        <v>205.14999999999998</v>
      </c>
      <c r="I16" s="23" t="s">
        <v>33</v>
      </c>
      <c r="J16" s="5">
        <v>62.5</v>
      </c>
      <c r="M16" s="20"/>
      <c r="O16" s="20"/>
      <c r="P16" s="20"/>
      <c r="R16" s="33"/>
      <c r="S16" s="33"/>
    </row>
    <row r="17" spans="1:19" ht="25.5" customHeight="1">
      <c r="A17" s="8">
        <v>42053</v>
      </c>
      <c r="B17" s="19" t="s">
        <v>223</v>
      </c>
      <c r="C17" s="19" t="s">
        <v>225</v>
      </c>
      <c r="D17" s="20" t="s">
        <v>93</v>
      </c>
      <c r="E17" s="22" t="s">
        <v>37</v>
      </c>
      <c r="F17" s="4">
        <v>59.74</v>
      </c>
      <c r="G17" s="4">
        <v>0</v>
      </c>
      <c r="H17" s="4">
        <v>59.74</v>
      </c>
      <c r="I17" s="23" t="s">
        <v>10</v>
      </c>
      <c r="J17" s="5">
        <v>1.2</v>
      </c>
      <c r="M17" s="20"/>
      <c r="O17" s="20"/>
      <c r="P17" s="20"/>
      <c r="R17" s="33"/>
      <c r="S17" s="33"/>
    </row>
    <row r="18" spans="1:19" ht="25.5" customHeight="1">
      <c r="A18" s="8">
        <v>42060</v>
      </c>
      <c r="B18" s="19" t="s">
        <v>77</v>
      </c>
      <c r="C18" s="19" t="s">
        <v>226</v>
      </c>
      <c r="D18" s="20" t="s">
        <v>38</v>
      </c>
      <c r="E18" s="22" t="s">
        <v>24</v>
      </c>
      <c r="F18" s="4">
        <v>219</v>
      </c>
      <c r="G18" s="4">
        <v>29.5</v>
      </c>
      <c r="H18" s="4">
        <f aca="true" t="shared" si="1" ref="H18:H24">+F18-G18</f>
        <v>189.5</v>
      </c>
      <c r="I18" s="23" t="s">
        <v>10</v>
      </c>
      <c r="J18" s="5">
        <v>62.4</v>
      </c>
      <c r="M18" s="20"/>
      <c r="O18" s="20"/>
      <c r="P18" s="20"/>
      <c r="R18" s="33"/>
      <c r="S18" s="33"/>
    </row>
    <row r="19" spans="1:19" ht="25.5" customHeight="1">
      <c r="A19" s="8">
        <v>42068</v>
      </c>
      <c r="B19" s="19" t="s">
        <v>62</v>
      </c>
      <c r="C19" s="19" t="s">
        <v>227</v>
      </c>
      <c r="D19" s="20" t="s">
        <v>38</v>
      </c>
      <c r="E19" s="22" t="s">
        <v>24</v>
      </c>
      <c r="F19" s="4">
        <v>72.8</v>
      </c>
      <c r="G19" s="4">
        <v>5.6</v>
      </c>
      <c r="H19" s="4">
        <f t="shared" si="1"/>
        <v>67.2</v>
      </c>
      <c r="I19" s="23" t="s">
        <v>10</v>
      </c>
      <c r="J19" s="5">
        <v>8.8</v>
      </c>
      <c r="M19" s="20"/>
      <c r="O19" s="20"/>
      <c r="P19" s="20"/>
      <c r="R19" s="33"/>
      <c r="S19" s="33"/>
    </row>
    <row r="20" spans="1:19" ht="25.5" customHeight="1">
      <c r="A20" s="8">
        <v>42067</v>
      </c>
      <c r="B20" s="19" t="s">
        <v>50</v>
      </c>
      <c r="C20" s="19" t="s">
        <v>75</v>
      </c>
      <c r="D20" s="20" t="s">
        <v>38</v>
      </c>
      <c r="E20" s="22" t="s">
        <v>11</v>
      </c>
      <c r="F20" s="4">
        <v>27.3</v>
      </c>
      <c r="G20" s="4">
        <v>27.3</v>
      </c>
      <c r="H20" s="4">
        <f t="shared" si="1"/>
        <v>0</v>
      </c>
      <c r="I20" s="23" t="s">
        <v>228</v>
      </c>
      <c r="J20" s="5">
        <v>55.7</v>
      </c>
      <c r="M20" s="20"/>
      <c r="O20" s="20"/>
      <c r="P20" s="20"/>
      <c r="R20" s="33"/>
      <c r="S20" s="33"/>
    </row>
    <row r="21" spans="1:19" ht="25.5" customHeight="1">
      <c r="A21" s="8">
        <v>42074</v>
      </c>
      <c r="B21" s="19" t="s">
        <v>62</v>
      </c>
      <c r="C21" s="19" t="s">
        <v>229</v>
      </c>
      <c r="D21" s="20" t="s">
        <v>38</v>
      </c>
      <c r="E21" s="22" t="s">
        <v>24</v>
      </c>
      <c r="F21" s="4">
        <v>74.8</v>
      </c>
      <c r="G21" s="4">
        <v>15.7</v>
      </c>
      <c r="H21" s="4">
        <f t="shared" si="1"/>
        <v>59.099999999999994</v>
      </c>
      <c r="I21" s="23" t="s">
        <v>33</v>
      </c>
      <c r="J21" s="5">
        <v>2</v>
      </c>
      <c r="K21" s="4">
        <v>32</v>
      </c>
      <c r="L21" s="4"/>
      <c r="M21" s="20"/>
      <c r="N21" s="4"/>
      <c r="O21" s="22"/>
      <c r="P21" s="20"/>
      <c r="Q21" s="23"/>
      <c r="R21" s="33"/>
      <c r="S21" s="33"/>
    </row>
    <row r="22" spans="1:19" ht="25.5" customHeight="1">
      <c r="A22" s="27">
        <v>42081</v>
      </c>
      <c r="B22" s="28" t="s">
        <v>77</v>
      </c>
      <c r="C22" s="29" t="s">
        <v>226</v>
      </c>
      <c r="D22" s="30" t="s">
        <v>230</v>
      </c>
      <c r="E22" s="31" t="s">
        <v>11</v>
      </c>
      <c r="F22" s="4">
        <v>114.9</v>
      </c>
      <c r="G22" s="4">
        <v>4</v>
      </c>
      <c r="H22" s="4">
        <f t="shared" si="1"/>
        <v>110.9</v>
      </c>
      <c r="I22" s="23" t="s">
        <v>10</v>
      </c>
      <c r="J22" s="5">
        <v>27</v>
      </c>
      <c r="K22" s="44" t="s">
        <v>231</v>
      </c>
      <c r="L22" s="20"/>
      <c r="M22" s="20"/>
      <c r="N22" s="20"/>
      <c r="O22" s="23"/>
      <c r="P22" s="20"/>
      <c r="Q22" s="20"/>
      <c r="R22" s="20"/>
      <c r="S22" s="43"/>
    </row>
    <row r="23" spans="1:19" ht="25.5" customHeight="1">
      <c r="A23" s="27">
        <v>42082</v>
      </c>
      <c r="B23" s="28" t="s">
        <v>232</v>
      </c>
      <c r="C23" s="29" t="s">
        <v>72</v>
      </c>
      <c r="D23" s="30" t="s">
        <v>38</v>
      </c>
      <c r="E23" s="31" t="s">
        <v>37</v>
      </c>
      <c r="F23" s="4">
        <v>67.7</v>
      </c>
      <c r="G23" s="4">
        <v>33.6</v>
      </c>
      <c r="H23" s="4">
        <f t="shared" si="1"/>
        <v>34.1</v>
      </c>
      <c r="I23" s="23" t="s">
        <v>10</v>
      </c>
      <c r="J23" s="5">
        <v>4.5</v>
      </c>
      <c r="K23" s="20"/>
      <c r="L23" s="20"/>
      <c r="M23" s="20"/>
      <c r="N23" s="20"/>
      <c r="O23" s="23"/>
      <c r="P23" s="20"/>
      <c r="Q23" s="20"/>
      <c r="R23" s="20"/>
      <c r="S23" s="33"/>
    </row>
    <row r="24" spans="1:19" ht="25.5" customHeight="1">
      <c r="A24" s="27">
        <v>42115</v>
      </c>
      <c r="B24" s="28" t="s">
        <v>232</v>
      </c>
      <c r="C24" s="29" t="s">
        <v>8</v>
      </c>
      <c r="D24" s="30" t="s">
        <v>87</v>
      </c>
      <c r="E24" s="31" t="s">
        <v>24</v>
      </c>
      <c r="F24" s="4">
        <v>123</v>
      </c>
      <c r="G24" s="4">
        <v>34.7</v>
      </c>
      <c r="H24" s="4">
        <f t="shared" si="1"/>
        <v>88.3</v>
      </c>
      <c r="I24" s="23" t="s">
        <v>10</v>
      </c>
      <c r="J24" s="5">
        <v>59.51</v>
      </c>
      <c r="K24" s="20"/>
      <c r="L24" s="20"/>
      <c r="M24" s="20"/>
      <c r="N24" s="20"/>
      <c r="O24" s="23"/>
      <c r="P24" s="20"/>
      <c r="Q24" s="20"/>
      <c r="R24" s="20"/>
      <c r="S24" s="33"/>
    </row>
    <row r="25" spans="1:19" ht="25.5" customHeight="1">
      <c r="A25" s="27">
        <v>42114</v>
      </c>
      <c r="B25" s="28" t="s">
        <v>55</v>
      </c>
      <c r="C25" s="29" t="s">
        <v>82</v>
      </c>
      <c r="D25" s="30" t="s">
        <v>38</v>
      </c>
      <c r="E25" s="31" t="s">
        <v>30</v>
      </c>
      <c r="F25" s="4">
        <v>45.46</v>
      </c>
      <c r="G25" s="4">
        <v>6.5</v>
      </c>
      <c r="H25" s="4">
        <f aca="true" t="shared" si="2" ref="H25:H33">+F25-G25</f>
        <v>38.96</v>
      </c>
      <c r="I25" s="23" t="s">
        <v>10</v>
      </c>
      <c r="J25" s="5">
        <v>2.46</v>
      </c>
      <c r="K25" s="20"/>
      <c r="L25" s="20"/>
      <c r="M25" s="20"/>
      <c r="N25" s="20"/>
      <c r="O25" s="23"/>
      <c r="P25" s="20"/>
      <c r="Q25" s="20"/>
      <c r="R25" s="20"/>
      <c r="S25" s="33"/>
    </row>
    <row r="26" spans="1:19" ht="25.5" customHeight="1">
      <c r="A26" s="27">
        <v>42122</v>
      </c>
      <c r="B26" s="28" t="s">
        <v>232</v>
      </c>
      <c r="C26" s="29" t="s">
        <v>8</v>
      </c>
      <c r="D26" s="30" t="s">
        <v>230</v>
      </c>
      <c r="E26" s="45" t="s">
        <v>11</v>
      </c>
      <c r="F26" s="46">
        <v>73.3</v>
      </c>
      <c r="G26" s="46">
        <v>33</v>
      </c>
      <c r="H26" s="46">
        <f t="shared" si="2"/>
        <v>40.3</v>
      </c>
      <c r="I26" s="47" t="s">
        <v>10</v>
      </c>
      <c r="J26" s="48">
        <v>28.3</v>
      </c>
      <c r="K26" s="20"/>
      <c r="L26" s="20"/>
      <c r="M26" s="20"/>
      <c r="N26" s="20"/>
      <c r="O26" s="23"/>
      <c r="P26" s="20"/>
      <c r="Q26" s="20"/>
      <c r="R26" s="20"/>
      <c r="S26" s="33"/>
    </row>
    <row r="27" spans="1:19" ht="25.5" customHeight="1">
      <c r="A27" s="27">
        <v>42119</v>
      </c>
      <c r="B27" s="28" t="s">
        <v>77</v>
      </c>
      <c r="C27" s="29" t="s">
        <v>92</v>
      </c>
      <c r="D27" s="30" t="s">
        <v>233</v>
      </c>
      <c r="E27" s="31" t="s">
        <v>30</v>
      </c>
      <c r="F27" s="4">
        <v>195.8</v>
      </c>
      <c r="G27" s="4">
        <v>81.5</v>
      </c>
      <c r="H27" s="4">
        <f t="shared" si="2"/>
        <v>114.30000000000001</v>
      </c>
      <c r="I27" s="23" t="s">
        <v>10</v>
      </c>
      <c r="J27" s="5">
        <v>152.5</v>
      </c>
      <c r="K27" s="20"/>
      <c r="L27" s="20"/>
      <c r="M27" s="20"/>
      <c r="N27" s="20"/>
      <c r="O27" s="23"/>
      <c r="P27" s="20"/>
      <c r="Q27" s="20"/>
      <c r="R27" s="20"/>
      <c r="S27" s="33"/>
    </row>
    <row r="28" spans="1:19" ht="25.5" customHeight="1">
      <c r="A28" s="27">
        <v>42136</v>
      </c>
      <c r="B28" s="28" t="s">
        <v>232</v>
      </c>
      <c r="C28" s="29" t="s">
        <v>234</v>
      </c>
      <c r="D28" s="30" t="s">
        <v>38</v>
      </c>
      <c r="E28" s="31" t="s">
        <v>24</v>
      </c>
      <c r="F28" s="4">
        <v>44</v>
      </c>
      <c r="G28" s="4">
        <v>13.7</v>
      </c>
      <c r="H28" s="4">
        <f t="shared" si="2"/>
        <v>30.3</v>
      </c>
      <c r="I28" s="23" t="s">
        <v>10</v>
      </c>
      <c r="J28" s="5">
        <v>1.09</v>
      </c>
      <c r="K28" s="20"/>
      <c r="L28" s="20"/>
      <c r="M28" s="20"/>
      <c r="N28" s="20"/>
      <c r="O28" s="23"/>
      <c r="P28" s="20"/>
      <c r="Q28" s="20"/>
      <c r="R28" s="20"/>
      <c r="S28" s="33"/>
    </row>
    <row r="29" spans="1:19" ht="25.5" customHeight="1">
      <c r="A29" s="27">
        <v>42144</v>
      </c>
      <c r="B29" s="28" t="s">
        <v>77</v>
      </c>
      <c r="C29" s="29" t="s">
        <v>86</v>
      </c>
      <c r="D29" s="30" t="s">
        <v>235</v>
      </c>
      <c r="E29" s="31" t="s">
        <v>24</v>
      </c>
      <c r="F29" s="4">
        <v>146.6</v>
      </c>
      <c r="G29" s="4">
        <v>87.4</v>
      </c>
      <c r="H29" s="4">
        <f t="shared" si="2"/>
        <v>59.19999999999999</v>
      </c>
      <c r="I29" s="23" t="s">
        <v>10</v>
      </c>
      <c r="J29" s="5">
        <v>130.7</v>
      </c>
      <c r="K29" s="20"/>
      <c r="L29" s="20"/>
      <c r="M29" s="20"/>
      <c r="N29" s="20"/>
      <c r="O29" s="23"/>
      <c r="P29" s="20"/>
      <c r="Q29" s="20"/>
      <c r="R29" s="20"/>
      <c r="S29" s="33"/>
    </row>
    <row r="30" spans="1:19" ht="25.5" customHeight="1">
      <c r="A30" s="27">
        <v>42146</v>
      </c>
      <c r="B30" s="28" t="s">
        <v>39</v>
      </c>
      <c r="C30" s="29" t="s">
        <v>8</v>
      </c>
      <c r="D30" s="30" t="s">
        <v>16</v>
      </c>
      <c r="E30" s="31" t="s">
        <v>24</v>
      </c>
      <c r="F30" s="4">
        <v>150</v>
      </c>
      <c r="G30" s="4">
        <v>18.2</v>
      </c>
      <c r="H30" s="4">
        <f t="shared" si="2"/>
        <v>131.8</v>
      </c>
      <c r="I30" s="23" t="s">
        <v>33</v>
      </c>
      <c r="J30" s="5">
        <v>22.9</v>
      </c>
      <c r="K30" s="20"/>
      <c r="L30" s="20"/>
      <c r="M30" s="20"/>
      <c r="N30" s="20"/>
      <c r="O30" s="23"/>
      <c r="P30" s="20"/>
      <c r="Q30" s="20"/>
      <c r="R30" s="20"/>
      <c r="S30" s="33"/>
    </row>
    <row r="31" spans="1:19" ht="25.5" customHeight="1">
      <c r="A31" s="27">
        <v>42160</v>
      </c>
      <c r="B31" s="28" t="s">
        <v>232</v>
      </c>
      <c r="C31" s="29" t="s">
        <v>236</v>
      </c>
      <c r="D31" s="30" t="s">
        <v>38</v>
      </c>
      <c r="E31" s="31" t="s">
        <v>37</v>
      </c>
      <c r="F31" s="4">
        <v>77.8</v>
      </c>
      <c r="G31" s="4">
        <v>13.6</v>
      </c>
      <c r="H31" s="4">
        <f t="shared" si="2"/>
        <v>64.2</v>
      </c>
      <c r="I31" s="23" t="s">
        <v>10</v>
      </c>
      <c r="J31" s="5">
        <v>19.6</v>
      </c>
      <c r="K31" s="20"/>
      <c r="L31" s="20"/>
      <c r="M31" s="20"/>
      <c r="N31" s="20"/>
      <c r="O31" s="23"/>
      <c r="P31" s="20"/>
      <c r="Q31" s="20"/>
      <c r="R31" s="20"/>
      <c r="S31" s="33"/>
    </row>
    <row r="32" spans="1:19" ht="25.5" customHeight="1">
      <c r="A32" s="27">
        <v>42173</v>
      </c>
      <c r="B32" s="28" t="s">
        <v>53</v>
      </c>
      <c r="C32" s="29" t="s">
        <v>238</v>
      </c>
      <c r="D32" s="30" t="s">
        <v>38</v>
      </c>
      <c r="E32" s="31" t="s">
        <v>37</v>
      </c>
      <c r="F32" s="4">
        <v>105.25</v>
      </c>
      <c r="G32" s="4">
        <v>26</v>
      </c>
      <c r="H32" s="4">
        <f t="shared" si="2"/>
        <v>79.25</v>
      </c>
      <c r="I32" s="23" t="s">
        <v>10</v>
      </c>
      <c r="J32" s="5">
        <v>35</v>
      </c>
      <c r="K32" s="20"/>
      <c r="L32" s="20"/>
      <c r="M32" s="20"/>
      <c r="N32" s="20"/>
      <c r="O32" s="23"/>
      <c r="P32" s="20"/>
      <c r="Q32" s="20"/>
      <c r="R32" s="20"/>
      <c r="S32" s="33"/>
    </row>
    <row r="33" spans="1:19" ht="25.5" customHeight="1">
      <c r="A33" s="27">
        <v>42173</v>
      </c>
      <c r="B33" s="28" t="s">
        <v>62</v>
      </c>
      <c r="C33" s="29" t="s">
        <v>63</v>
      </c>
      <c r="D33" s="30" t="s">
        <v>38</v>
      </c>
      <c r="E33" s="31" t="s">
        <v>24</v>
      </c>
      <c r="F33" s="4">
        <v>43.5</v>
      </c>
      <c r="G33" s="4">
        <v>21.5</v>
      </c>
      <c r="H33" s="4">
        <f t="shared" si="2"/>
        <v>22</v>
      </c>
      <c r="I33" s="23" t="s">
        <v>10</v>
      </c>
      <c r="J33" s="5">
        <v>5.85</v>
      </c>
      <c r="K33" s="20"/>
      <c r="L33" s="20"/>
      <c r="M33" s="20"/>
      <c r="N33" s="20"/>
      <c r="O33" s="23"/>
      <c r="P33" s="20"/>
      <c r="Q33" s="20"/>
      <c r="R33" s="20"/>
      <c r="S33" s="33"/>
    </row>
    <row r="34" spans="1:19" ht="25.5" customHeight="1">
      <c r="A34" s="27">
        <v>42200</v>
      </c>
      <c r="B34" s="28" t="s">
        <v>90</v>
      </c>
      <c r="C34" s="29" t="s">
        <v>8</v>
      </c>
      <c r="D34" s="30" t="s">
        <v>239</v>
      </c>
      <c r="E34" s="31" t="s">
        <v>24</v>
      </c>
      <c r="F34" s="4">
        <v>161.69</v>
      </c>
      <c r="G34" s="4">
        <v>7.7</v>
      </c>
      <c r="H34" s="4">
        <f aca="true" t="shared" si="3" ref="H34:H44">+F34-G34</f>
        <v>153.99</v>
      </c>
      <c r="I34" s="23" t="s">
        <v>10</v>
      </c>
      <c r="J34" s="5">
        <v>6</v>
      </c>
      <c r="K34" s="20"/>
      <c r="L34" s="20"/>
      <c r="M34" s="20"/>
      <c r="N34" s="20"/>
      <c r="O34" s="23"/>
      <c r="P34" s="20"/>
      <c r="Q34" s="20"/>
      <c r="R34" s="20"/>
      <c r="S34" s="33"/>
    </row>
    <row r="35" spans="1:19" ht="25.5" customHeight="1">
      <c r="A35" s="27">
        <v>42200</v>
      </c>
      <c r="B35" s="28" t="s">
        <v>60</v>
      </c>
      <c r="C35" s="29" t="s">
        <v>8</v>
      </c>
      <c r="D35" s="37" t="s">
        <v>240</v>
      </c>
      <c r="E35" s="31" t="s">
        <v>37</v>
      </c>
      <c r="F35" s="4">
        <v>254.59</v>
      </c>
      <c r="G35" s="4">
        <v>70</v>
      </c>
      <c r="H35" s="4">
        <f t="shared" si="3"/>
        <v>184.59</v>
      </c>
      <c r="I35" s="23" t="s">
        <v>10</v>
      </c>
      <c r="J35" s="5">
        <v>113.2</v>
      </c>
      <c r="K35" s="20"/>
      <c r="L35" s="20"/>
      <c r="M35" s="20"/>
      <c r="N35" s="20"/>
      <c r="O35" s="23"/>
      <c r="P35" s="20"/>
      <c r="Q35" s="20"/>
      <c r="R35" s="20"/>
      <c r="S35" s="33"/>
    </row>
    <row r="36" spans="1:19" ht="25.5" customHeight="1">
      <c r="A36" s="27">
        <v>42202</v>
      </c>
      <c r="B36" s="28" t="s">
        <v>60</v>
      </c>
      <c r="C36" s="29" t="s">
        <v>8</v>
      </c>
      <c r="D36" s="30" t="s">
        <v>241</v>
      </c>
      <c r="E36" s="31" t="s">
        <v>37</v>
      </c>
      <c r="F36" s="4">
        <v>208</v>
      </c>
      <c r="G36" s="4">
        <v>76</v>
      </c>
      <c r="H36" s="4">
        <f t="shared" si="3"/>
        <v>132</v>
      </c>
      <c r="I36" s="23" t="s">
        <v>10</v>
      </c>
      <c r="J36" s="4">
        <v>124.15</v>
      </c>
      <c r="K36" s="20"/>
      <c r="L36" s="20"/>
      <c r="M36" s="20"/>
      <c r="N36" s="20"/>
      <c r="O36" s="23"/>
      <c r="P36" s="20"/>
      <c r="Q36" s="20"/>
      <c r="R36" s="20"/>
      <c r="S36" s="33"/>
    </row>
    <row r="37" spans="1:19" ht="25.5" customHeight="1">
      <c r="A37" s="27">
        <v>42213</v>
      </c>
      <c r="B37" s="28" t="s">
        <v>60</v>
      </c>
      <c r="C37" s="29" t="s">
        <v>8</v>
      </c>
      <c r="D37" s="30" t="s">
        <v>242</v>
      </c>
      <c r="E37" s="31" t="s">
        <v>30</v>
      </c>
      <c r="F37" s="4">
        <v>401</v>
      </c>
      <c r="G37" s="4">
        <v>154</v>
      </c>
      <c r="H37" s="4">
        <f t="shared" si="3"/>
        <v>247</v>
      </c>
      <c r="I37" s="23" t="s">
        <v>10</v>
      </c>
      <c r="J37" s="4">
        <v>258</v>
      </c>
      <c r="K37" s="20"/>
      <c r="L37" s="20"/>
      <c r="M37" s="20"/>
      <c r="N37" s="20"/>
      <c r="O37" s="23"/>
      <c r="P37" s="20"/>
      <c r="Q37" s="20"/>
      <c r="R37" s="20"/>
      <c r="S37" s="33"/>
    </row>
    <row r="38" spans="1:19" ht="25.5" customHeight="1">
      <c r="A38" s="27">
        <v>42214</v>
      </c>
      <c r="B38" s="28" t="s">
        <v>61</v>
      </c>
      <c r="C38" s="29" t="s">
        <v>243</v>
      </c>
      <c r="D38" s="30" t="s">
        <v>38</v>
      </c>
      <c r="E38" s="31" t="s">
        <v>24</v>
      </c>
      <c r="F38" s="4">
        <v>146.4</v>
      </c>
      <c r="G38" s="4">
        <v>28</v>
      </c>
      <c r="H38" s="4">
        <f t="shared" si="3"/>
        <v>118.4</v>
      </c>
      <c r="I38" s="23" t="s">
        <v>40</v>
      </c>
      <c r="J38" s="4">
        <v>83.5</v>
      </c>
      <c r="K38" s="20"/>
      <c r="L38" s="20"/>
      <c r="M38" s="20"/>
      <c r="N38" s="20"/>
      <c r="O38" s="23"/>
      <c r="P38" s="20"/>
      <c r="Q38" s="20"/>
      <c r="R38" s="20"/>
      <c r="S38" s="33"/>
    </row>
    <row r="39" spans="1:19" ht="25.5" customHeight="1">
      <c r="A39" s="27">
        <v>42221</v>
      </c>
      <c r="B39" s="28" t="s">
        <v>60</v>
      </c>
      <c r="C39" s="29" t="s">
        <v>8</v>
      </c>
      <c r="D39" s="30" t="s">
        <v>244</v>
      </c>
      <c r="E39" s="31" t="s">
        <v>25</v>
      </c>
      <c r="F39" s="4">
        <v>339.7</v>
      </c>
      <c r="G39" s="4">
        <v>60.4</v>
      </c>
      <c r="H39" s="4">
        <f t="shared" si="3"/>
        <v>279.3</v>
      </c>
      <c r="I39" s="23" t="s">
        <v>33</v>
      </c>
      <c r="J39" s="4">
        <v>54.4</v>
      </c>
      <c r="K39" s="20"/>
      <c r="L39" s="20"/>
      <c r="M39" s="20"/>
      <c r="N39" s="20"/>
      <c r="O39" s="23"/>
      <c r="P39" s="20"/>
      <c r="Q39" s="20"/>
      <c r="R39" s="20"/>
      <c r="S39" s="33"/>
    </row>
    <row r="40" spans="1:19" ht="25.5" customHeight="1">
      <c r="A40" s="27">
        <v>42237</v>
      </c>
      <c r="B40" s="28" t="s">
        <v>77</v>
      </c>
      <c r="C40" s="29" t="s">
        <v>108</v>
      </c>
      <c r="D40" s="30" t="s">
        <v>32</v>
      </c>
      <c r="E40" s="31" t="s">
        <v>24</v>
      </c>
      <c r="F40" s="4">
        <v>109</v>
      </c>
      <c r="G40" s="4">
        <v>27</v>
      </c>
      <c r="H40" s="4">
        <f t="shared" si="3"/>
        <v>82</v>
      </c>
      <c r="I40" s="23" t="s">
        <v>33</v>
      </c>
      <c r="J40" s="4">
        <v>21.2</v>
      </c>
      <c r="K40" s="20"/>
      <c r="L40" s="20"/>
      <c r="M40" s="20"/>
      <c r="N40" s="20"/>
      <c r="O40" s="23"/>
      <c r="P40" s="20"/>
      <c r="Q40" s="20"/>
      <c r="R40" s="20"/>
      <c r="S40" s="33"/>
    </row>
    <row r="41" spans="1:19" ht="25.5" customHeight="1">
      <c r="A41" s="27"/>
      <c r="B41" s="28"/>
      <c r="C41" s="29"/>
      <c r="D41" s="30"/>
      <c r="E41" s="31"/>
      <c r="F41" s="4"/>
      <c r="G41" s="4"/>
      <c r="H41" s="4"/>
      <c r="I41" s="23"/>
      <c r="J41" s="4"/>
      <c r="K41" s="20"/>
      <c r="L41" s="20"/>
      <c r="M41" s="20"/>
      <c r="N41" s="20"/>
      <c r="O41" s="23"/>
      <c r="P41" s="20"/>
      <c r="Q41" s="20"/>
      <c r="R41" s="20"/>
      <c r="S41" s="33"/>
    </row>
    <row r="42" spans="1:19" ht="25.5" customHeight="1">
      <c r="A42" s="27">
        <v>42298</v>
      </c>
      <c r="B42" s="28" t="s">
        <v>68</v>
      </c>
      <c r="C42" s="29" t="s">
        <v>8</v>
      </c>
      <c r="D42" s="30" t="s">
        <v>245</v>
      </c>
      <c r="E42" s="31" t="s">
        <v>24</v>
      </c>
      <c r="F42" s="4">
        <v>114</v>
      </c>
      <c r="G42" s="4">
        <v>13.45</v>
      </c>
      <c r="H42" s="4">
        <f t="shared" si="3"/>
        <v>100.55</v>
      </c>
      <c r="I42" s="23" t="s">
        <v>10</v>
      </c>
      <c r="J42" s="4">
        <v>37.5</v>
      </c>
      <c r="K42" s="20"/>
      <c r="L42" s="20"/>
      <c r="M42" s="20"/>
      <c r="N42" s="20"/>
      <c r="O42" s="23"/>
      <c r="P42" s="20"/>
      <c r="Q42" s="20"/>
      <c r="R42" s="20"/>
      <c r="S42" s="33"/>
    </row>
    <row r="43" spans="1:19" ht="25.5" customHeight="1">
      <c r="A43" s="27">
        <v>42298</v>
      </c>
      <c r="B43" s="28" t="s">
        <v>41</v>
      </c>
      <c r="C43" s="29" t="s">
        <v>250</v>
      </c>
      <c r="D43" s="30" t="s">
        <v>38</v>
      </c>
      <c r="E43" s="31"/>
      <c r="F43" s="4"/>
      <c r="G43" s="4"/>
      <c r="H43" s="4"/>
      <c r="I43" s="23"/>
      <c r="J43" s="4"/>
      <c r="K43" s="20"/>
      <c r="L43" s="20"/>
      <c r="M43" s="20"/>
      <c r="N43" s="20"/>
      <c r="O43" s="23"/>
      <c r="P43" s="20"/>
      <c r="Q43" s="20"/>
      <c r="R43" s="20"/>
      <c r="S43" s="33"/>
    </row>
    <row r="44" spans="1:19" ht="25.5" customHeight="1">
      <c r="A44" s="27">
        <v>42299</v>
      </c>
      <c r="B44" s="28" t="s">
        <v>172</v>
      </c>
      <c r="C44" s="29" t="s">
        <v>8</v>
      </c>
      <c r="D44" s="30" t="s">
        <v>246</v>
      </c>
      <c r="E44" s="31" t="s">
        <v>24</v>
      </c>
      <c r="F44" s="4">
        <v>14.87</v>
      </c>
      <c r="G44" s="4">
        <v>0</v>
      </c>
      <c r="H44" s="4">
        <f t="shared" si="3"/>
        <v>14.87</v>
      </c>
      <c r="I44" s="23" t="s">
        <v>10</v>
      </c>
      <c r="J44" s="4">
        <v>2.5</v>
      </c>
      <c r="K44" s="20"/>
      <c r="L44" s="20"/>
      <c r="M44" s="20"/>
      <c r="N44" s="20"/>
      <c r="O44" s="23"/>
      <c r="P44" s="20"/>
      <c r="Q44" s="20"/>
      <c r="R44" s="20"/>
      <c r="S44" s="33"/>
    </row>
    <row r="45" spans="1:19" ht="25.5" customHeight="1">
      <c r="A45" s="27">
        <v>42331</v>
      </c>
      <c r="B45" s="28" t="s">
        <v>251</v>
      </c>
      <c r="C45" s="29" t="s">
        <v>252</v>
      </c>
      <c r="D45" s="30" t="s">
        <v>38</v>
      </c>
      <c r="E45" s="49" t="s">
        <v>24</v>
      </c>
      <c r="F45" s="50">
        <v>14.87</v>
      </c>
      <c r="G45" s="50">
        <v>0</v>
      </c>
      <c r="H45" s="50">
        <f>+F45-G45</f>
        <v>14.87</v>
      </c>
      <c r="I45" s="50" t="s">
        <v>10</v>
      </c>
      <c r="J45" s="50">
        <v>2.5</v>
      </c>
      <c r="K45" s="20"/>
      <c r="L45" s="20"/>
      <c r="M45" s="20"/>
      <c r="N45" s="20"/>
      <c r="O45" s="23"/>
      <c r="P45" s="20"/>
      <c r="Q45" s="20"/>
      <c r="R45" s="20"/>
      <c r="S45" s="33"/>
    </row>
    <row r="46" spans="1:19" ht="25.5" customHeight="1">
      <c r="A46" s="27">
        <v>42332</v>
      </c>
      <c r="B46" s="28" t="s">
        <v>253</v>
      </c>
      <c r="C46" s="29" t="s">
        <v>254</v>
      </c>
      <c r="D46" s="30" t="s">
        <v>255</v>
      </c>
      <c r="E46" s="49" t="s">
        <v>24</v>
      </c>
      <c r="F46" s="50">
        <v>14.87</v>
      </c>
      <c r="G46" s="50">
        <v>0</v>
      </c>
      <c r="H46" s="50">
        <f>+F46-G46</f>
        <v>14.87</v>
      </c>
      <c r="I46" s="50" t="s">
        <v>10</v>
      </c>
      <c r="J46" s="50">
        <v>2.5</v>
      </c>
      <c r="K46" s="20"/>
      <c r="L46" s="20"/>
      <c r="M46" s="20"/>
      <c r="N46" s="20"/>
      <c r="O46" s="23"/>
      <c r="P46" s="20"/>
      <c r="Q46" s="20"/>
      <c r="R46" s="20"/>
      <c r="S46" s="33"/>
    </row>
    <row r="47" spans="1:19" ht="25.5" customHeight="1">
      <c r="A47" s="27">
        <v>42345</v>
      </c>
      <c r="B47" s="28" t="s">
        <v>247</v>
      </c>
      <c r="C47" s="29" t="s">
        <v>248</v>
      </c>
      <c r="D47" s="30" t="s">
        <v>249</v>
      </c>
      <c r="E47" s="49" t="s">
        <v>24</v>
      </c>
      <c r="F47" s="50">
        <v>14.87</v>
      </c>
      <c r="G47" s="50">
        <v>0</v>
      </c>
      <c r="H47" s="50">
        <f>+F47-G47</f>
        <v>14.87</v>
      </c>
      <c r="I47" s="50" t="s">
        <v>10</v>
      </c>
      <c r="J47" s="50">
        <v>2.5</v>
      </c>
      <c r="K47" s="20"/>
      <c r="L47" s="20"/>
      <c r="M47" s="20"/>
      <c r="N47" s="20"/>
      <c r="O47" s="23"/>
      <c r="P47" s="20"/>
      <c r="Q47" s="20"/>
      <c r="R47" s="20"/>
      <c r="S47" s="33"/>
    </row>
    <row r="48" spans="1:19" ht="25.5" customHeight="1">
      <c r="A48" s="27">
        <v>42354</v>
      </c>
      <c r="B48" s="28" t="s">
        <v>60</v>
      </c>
      <c r="C48" s="29" t="s">
        <v>254</v>
      </c>
      <c r="D48" s="30" t="s">
        <v>256</v>
      </c>
      <c r="E48" s="49" t="s">
        <v>24</v>
      </c>
      <c r="F48" s="50">
        <v>14.87</v>
      </c>
      <c r="G48" s="50">
        <v>0</v>
      </c>
      <c r="H48" s="50">
        <f>+F48-G48</f>
        <v>14.87</v>
      </c>
      <c r="I48" s="50" t="s">
        <v>10</v>
      </c>
      <c r="J48" s="50">
        <v>2.5</v>
      </c>
      <c r="K48" s="20"/>
      <c r="L48" s="20"/>
      <c r="M48" s="20"/>
      <c r="N48" s="20"/>
      <c r="O48" s="23"/>
      <c r="P48" s="20"/>
      <c r="Q48" s="20"/>
      <c r="R48" s="20"/>
      <c r="S48" s="33"/>
    </row>
    <row r="49" spans="1:19" ht="25.5" customHeight="1">
      <c r="A49" s="27"/>
      <c r="B49" s="28" t="s">
        <v>202</v>
      </c>
      <c r="C49" s="30">
        <f>COUNTA(C4:C48)</f>
        <v>44</v>
      </c>
      <c r="D49" s="30"/>
      <c r="E49" s="31"/>
      <c r="F49" s="41">
        <f>SUM(F4:F48)</f>
        <v>6282.42</v>
      </c>
      <c r="G49" s="4"/>
      <c r="H49" s="5"/>
      <c r="I49" s="23"/>
      <c r="J49" s="4"/>
      <c r="K49" s="20"/>
      <c r="L49" s="20"/>
      <c r="M49" s="20"/>
      <c r="N49" s="20"/>
      <c r="O49" s="23"/>
      <c r="P49" s="20"/>
      <c r="Q49" s="20"/>
      <c r="R49" s="20"/>
      <c r="S49" s="25"/>
    </row>
    <row r="50" spans="1:19" ht="25.5" customHeight="1">
      <c r="A50" s="27"/>
      <c r="B50" s="28"/>
      <c r="C50" s="29"/>
      <c r="D50" s="30"/>
      <c r="E50" s="31"/>
      <c r="G50" s="4"/>
      <c r="H50" s="5"/>
      <c r="I50" s="23"/>
      <c r="J50" s="4"/>
      <c r="K50" s="20"/>
      <c r="L50" s="20"/>
      <c r="M50" s="20"/>
      <c r="N50" s="20"/>
      <c r="O50" s="23"/>
      <c r="P50" s="20"/>
      <c r="Q50" s="20"/>
      <c r="R50" s="20"/>
      <c r="S50" s="25"/>
    </row>
    <row r="51" ht="12.75">
      <c r="A51" s="27"/>
    </row>
    <row r="52" ht="12.75">
      <c r="A52" s="27"/>
    </row>
  </sheetData>
  <sheetProtection/>
  <autoFilter ref="A3:S49">
    <sortState ref="A4:S52">
      <sortCondition sortBy="value" ref="A4:A52"/>
    </sortState>
  </autoFilter>
  <printOptions gridLines="1" horizontalCentered="1" verticalCentered="1"/>
  <pageMargins left="0" right="0.3937007874015748" top="0" bottom="0" header="0" footer="0"/>
  <pageSetup fitToHeight="1" fitToWidth="1" horizontalDpi="600" verticalDpi="600" orientation="landscape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4" max="4" width="10.7109375" style="0" customWidth="1"/>
    <col min="6" max="6" width="9.7109375" style="0" customWidth="1"/>
    <col min="7" max="8" width="10.00390625" style="0" customWidth="1"/>
    <col min="10" max="14" width="8.7109375" style="0" customWidth="1"/>
    <col min="19" max="19" width="11.28125" style="0" bestFit="1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257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 thickBot="1" thickTop="1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17</v>
      </c>
      <c r="G3" s="2" t="s">
        <v>20</v>
      </c>
      <c r="H3" s="2" t="s">
        <v>4</v>
      </c>
      <c r="I3" s="2" t="s">
        <v>5</v>
      </c>
      <c r="J3" s="2" t="s">
        <v>13</v>
      </c>
      <c r="K3" s="2" t="s">
        <v>14</v>
      </c>
      <c r="L3" s="2" t="s">
        <v>9</v>
      </c>
      <c r="M3" s="2" t="s">
        <v>21</v>
      </c>
      <c r="N3" s="2" t="s">
        <v>6</v>
      </c>
      <c r="O3" s="2" t="s">
        <v>15</v>
      </c>
      <c r="P3" s="2" t="s">
        <v>18</v>
      </c>
      <c r="Q3" s="2" t="s">
        <v>7</v>
      </c>
      <c r="R3" s="32" t="s">
        <v>149</v>
      </c>
      <c r="S3" s="32" t="s">
        <v>150</v>
      </c>
    </row>
    <row r="4" spans="1:19" ht="25.5" customHeight="1" thickBot="1" thickTop="1">
      <c r="A4" s="63">
        <v>42376</v>
      </c>
      <c r="B4" s="64" t="s">
        <v>258</v>
      </c>
      <c r="C4" s="64" t="s">
        <v>259</v>
      </c>
      <c r="D4" s="65" t="s">
        <v>260</v>
      </c>
      <c r="E4" s="66" t="s">
        <v>11</v>
      </c>
      <c r="F4" s="67">
        <v>295</v>
      </c>
      <c r="G4" s="67">
        <v>44.37</v>
      </c>
      <c r="H4" s="67">
        <f>+F4-G4</f>
        <v>250.63</v>
      </c>
      <c r="I4" s="66" t="s">
        <v>33</v>
      </c>
      <c r="J4" s="68">
        <v>93</v>
      </c>
      <c r="K4" s="69"/>
      <c r="L4" s="69"/>
      <c r="M4" s="69"/>
      <c r="N4" s="69"/>
      <c r="O4" s="69"/>
      <c r="P4" s="70"/>
      <c r="Q4" s="69"/>
      <c r="R4" s="71"/>
      <c r="S4" s="71"/>
    </row>
    <row r="5" spans="1:19" ht="25.5" customHeight="1" thickBot="1" thickTop="1">
      <c r="A5" s="63">
        <v>42389</v>
      </c>
      <c r="B5" s="64" t="s">
        <v>297</v>
      </c>
      <c r="C5" s="64" t="s">
        <v>298</v>
      </c>
      <c r="D5" s="65" t="s">
        <v>249</v>
      </c>
      <c r="E5" s="66" t="s">
        <v>11</v>
      </c>
      <c r="F5" s="67">
        <v>93.45</v>
      </c>
      <c r="G5" s="67">
        <v>21.7</v>
      </c>
      <c r="H5" s="67">
        <f>+F5-G5</f>
        <v>71.75</v>
      </c>
      <c r="I5" s="66" t="s">
        <v>33</v>
      </c>
      <c r="J5" s="68">
        <v>0</v>
      </c>
      <c r="K5" s="69"/>
      <c r="L5" s="69"/>
      <c r="M5" s="69"/>
      <c r="N5" s="69"/>
      <c r="O5" s="69"/>
      <c r="P5" s="70"/>
      <c r="Q5" s="69"/>
      <c r="R5" s="71"/>
      <c r="S5" s="71"/>
    </row>
    <row r="6" spans="1:19" s="80" customFormat="1" ht="25.5" customHeight="1" thickBot="1" thickTop="1">
      <c r="A6" s="73"/>
      <c r="B6" s="74"/>
      <c r="C6" s="74"/>
      <c r="D6" s="61"/>
      <c r="E6" s="75"/>
      <c r="F6" s="76"/>
      <c r="G6" s="76"/>
      <c r="H6" s="76"/>
      <c r="I6" s="75"/>
      <c r="J6" s="77"/>
      <c r="K6" s="78"/>
      <c r="L6" s="78"/>
      <c r="M6" s="78"/>
      <c r="N6" s="78"/>
      <c r="O6" s="78"/>
      <c r="P6" s="61"/>
      <c r="Q6" s="78"/>
      <c r="R6" s="79"/>
      <c r="S6" s="79"/>
    </row>
    <row r="7" spans="1:19" ht="25.5" customHeight="1" thickTop="1">
      <c r="A7" s="51">
        <v>42408</v>
      </c>
      <c r="B7" s="52" t="s">
        <v>264</v>
      </c>
      <c r="C7" s="28" t="s">
        <v>265</v>
      </c>
      <c r="D7" s="30" t="s">
        <v>266</v>
      </c>
      <c r="E7" s="53" t="s">
        <v>11</v>
      </c>
      <c r="F7" s="50">
        <v>340.5</v>
      </c>
      <c r="G7" s="50">
        <v>27.45</v>
      </c>
      <c r="H7" s="50">
        <f aca="true" t="shared" si="0" ref="H7:H12">+F7-G7</f>
        <v>313.05</v>
      </c>
      <c r="I7" s="50" t="s">
        <v>33</v>
      </c>
      <c r="J7" s="54">
        <v>237.15</v>
      </c>
      <c r="O7" s="22" t="s">
        <v>30</v>
      </c>
      <c r="P7" s="20" t="s">
        <v>19</v>
      </c>
      <c r="R7" s="33"/>
      <c r="S7" s="33"/>
    </row>
    <row r="8" spans="1:19" ht="25.5" customHeight="1">
      <c r="A8" s="51">
        <v>42410</v>
      </c>
      <c r="B8" s="52" t="s">
        <v>261</v>
      </c>
      <c r="C8" s="28" t="s">
        <v>262</v>
      </c>
      <c r="D8" s="30" t="s">
        <v>263</v>
      </c>
      <c r="E8" s="53" t="s">
        <v>11</v>
      </c>
      <c r="F8" s="50">
        <v>340.5</v>
      </c>
      <c r="G8" s="50">
        <v>27.45</v>
      </c>
      <c r="H8" s="50">
        <f t="shared" si="0"/>
        <v>313.05</v>
      </c>
      <c r="I8" s="50" t="s">
        <v>33</v>
      </c>
      <c r="J8" s="54">
        <v>237.15</v>
      </c>
      <c r="O8" s="22" t="s">
        <v>30</v>
      </c>
      <c r="P8" s="20" t="s">
        <v>19</v>
      </c>
      <c r="R8" s="33"/>
      <c r="S8" s="33"/>
    </row>
    <row r="9" spans="1:19" ht="25.5" customHeight="1">
      <c r="A9" s="51">
        <v>42416</v>
      </c>
      <c r="B9" s="84" t="s">
        <v>270</v>
      </c>
      <c r="C9" s="85" t="s">
        <v>254</v>
      </c>
      <c r="D9" s="86" t="s">
        <v>271</v>
      </c>
      <c r="E9" s="87" t="s">
        <v>37</v>
      </c>
      <c r="F9" s="88">
        <v>262.3</v>
      </c>
      <c r="G9" s="88">
        <v>60.15</v>
      </c>
      <c r="H9" s="88">
        <f t="shared" si="0"/>
        <v>202.15</v>
      </c>
      <c r="I9" s="88" t="s">
        <v>10</v>
      </c>
      <c r="J9" s="89">
        <v>237.15</v>
      </c>
      <c r="O9" s="22" t="s">
        <v>30</v>
      </c>
      <c r="P9" s="20" t="s">
        <v>19</v>
      </c>
      <c r="R9" s="33"/>
      <c r="S9" s="33"/>
    </row>
    <row r="10" spans="1:19" ht="25.5" customHeight="1">
      <c r="A10" s="51">
        <v>42417</v>
      </c>
      <c r="B10" s="84" t="s">
        <v>247</v>
      </c>
      <c r="C10" s="85" t="s">
        <v>272</v>
      </c>
      <c r="D10" s="86" t="s">
        <v>248</v>
      </c>
      <c r="E10" s="87" t="s">
        <v>25</v>
      </c>
      <c r="F10" s="88" t="s">
        <v>273</v>
      </c>
      <c r="G10" s="88">
        <v>23.5</v>
      </c>
      <c r="H10" s="88" t="s">
        <v>296</v>
      </c>
      <c r="I10" s="88" t="s">
        <v>10</v>
      </c>
      <c r="J10" s="89">
        <v>23.25</v>
      </c>
      <c r="O10" s="22" t="s">
        <v>30</v>
      </c>
      <c r="P10" s="20" t="s">
        <v>19</v>
      </c>
      <c r="R10" s="33"/>
      <c r="S10" s="33"/>
    </row>
    <row r="11" spans="1:19" ht="25.5" customHeight="1">
      <c r="A11" s="51">
        <v>42417</v>
      </c>
      <c r="B11" s="84" t="s">
        <v>247</v>
      </c>
      <c r="C11" s="85" t="s">
        <v>274</v>
      </c>
      <c r="D11" s="86" t="s">
        <v>263</v>
      </c>
      <c r="E11" s="87" t="s">
        <v>37</v>
      </c>
      <c r="F11" s="88">
        <v>192.5</v>
      </c>
      <c r="G11" s="88">
        <v>137.5</v>
      </c>
      <c r="H11" s="88">
        <f t="shared" si="0"/>
        <v>55</v>
      </c>
      <c r="I11" s="88" t="s">
        <v>10</v>
      </c>
      <c r="J11" s="89">
        <v>150.5</v>
      </c>
      <c r="O11" s="22" t="s">
        <v>30</v>
      </c>
      <c r="P11" s="20" t="s">
        <v>19</v>
      </c>
      <c r="R11" s="33"/>
      <c r="S11" s="33"/>
    </row>
    <row r="12" spans="1:19" ht="33" customHeight="1">
      <c r="A12" s="51">
        <v>42424</v>
      </c>
      <c r="B12" s="84" t="s">
        <v>267</v>
      </c>
      <c r="C12" s="85" t="s">
        <v>295</v>
      </c>
      <c r="D12" s="86" t="s">
        <v>263</v>
      </c>
      <c r="E12" s="87" t="s">
        <v>37</v>
      </c>
      <c r="F12" s="50">
        <v>340.5</v>
      </c>
      <c r="G12" s="50">
        <v>27.45</v>
      </c>
      <c r="H12" s="50">
        <f t="shared" si="0"/>
        <v>313.05</v>
      </c>
      <c r="I12" s="50" t="s">
        <v>33</v>
      </c>
      <c r="J12" s="54">
        <v>237.15</v>
      </c>
      <c r="O12" s="22" t="s">
        <v>30</v>
      </c>
      <c r="P12" s="20" t="s">
        <v>19</v>
      </c>
      <c r="R12" s="33"/>
      <c r="S12" s="33"/>
    </row>
    <row r="13" spans="1:19" ht="25.5" customHeight="1">
      <c r="A13" s="51">
        <v>42425</v>
      </c>
      <c r="B13" s="84" t="s">
        <v>268</v>
      </c>
      <c r="C13" s="85" t="s">
        <v>254</v>
      </c>
      <c r="D13" s="86" t="s">
        <v>269</v>
      </c>
      <c r="E13" s="87" t="s">
        <v>37</v>
      </c>
      <c r="F13" s="88">
        <v>37.8</v>
      </c>
      <c r="G13" s="88">
        <v>0</v>
      </c>
      <c r="H13" s="88">
        <v>37.8</v>
      </c>
      <c r="I13" s="88" t="s">
        <v>10</v>
      </c>
      <c r="J13" s="89">
        <v>7.6</v>
      </c>
      <c r="O13" s="22" t="s">
        <v>30</v>
      </c>
      <c r="P13" s="20" t="s">
        <v>19</v>
      </c>
      <c r="R13" s="33"/>
      <c r="S13" s="33"/>
    </row>
    <row r="14" spans="1:19" s="80" customFormat="1" ht="25.5" customHeight="1" thickBot="1">
      <c r="A14" s="73"/>
      <c r="B14" s="74"/>
      <c r="C14" s="74"/>
      <c r="D14" s="61"/>
      <c r="E14" s="75"/>
      <c r="F14" s="76"/>
      <c r="G14" s="76"/>
      <c r="H14" s="76"/>
      <c r="I14" s="75"/>
      <c r="J14" s="77"/>
      <c r="K14" s="78"/>
      <c r="L14" s="78"/>
      <c r="M14" s="78"/>
      <c r="N14" s="78"/>
      <c r="O14" s="78"/>
      <c r="P14" s="61"/>
      <c r="Q14" s="78"/>
      <c r="R14" s="79"/>
      <c r="S14" s="79"/>
    </row>
    <row r="15" spans="1:19" ht="25.5" customHeight="1" thickBot="1" thickTop="1">
      <c r="A15" s="55"/>
      <c r="B15" s="56"/>
      <c r="C15" s="56"/>
      <c r="D15" s="56"/>
      <c r="E15" s="57"/>
      <c r="F15" s="58"/>
      <c r="G15" s="58"/>
      <c r="H15" s="58"/>
      <c r="I15" s="57"/>
      <c r="J15" s="59"/>
      <c r="K15" s="60"/>
      <c r="L15" s="60"/>
      <c r="M15" s="60"/>
      <c r="N15" s="60"/>
      <c r="O15" s="60"/>
      <c r="P15" s="61"/>
      <c r="Q15" s="60"/>
      <c r="R15" s="62"/>
      <c r="S15" s="62"/>
    </row>
    <row r="16" spans="1:19" ht="25.5" customHeight="1" thickTop="1">
      <c r="A16" s="51">
        <v>42430</v>
      </c>
      <c r="B16" s="52" t="s">
        <v>55</v>
      </c>
      <c r="C16" s="28" t="s">
        <v>254</v>
      </c>
      <c r="D16" s="30" t="s">
        <v>263</v>
      </c>
      <c r="E16" s="22" t="s">
        <v>37</v>
      </c>
      <c r="F16" s="23">
        <v>228</v>
      </c>
      <c r="G16" s="23">
        <v>7</v>
      </c>
      <c r="H16" s="23">
        <f>+F16-G16</f>
        <v>221</v>
      </c>
      <c r="I16" s="23" t="s">
        <v>10</v>
      </c>
      <c r="J16" s="72">
        <v>237.15</v>
      </c>
      <c r="O16" s="22" t="s">
        <v>30</v>
      </c>
      <c r="P16" s="20" t="s">
        <v>19</v>
      </c>
      <c r="R16" s="33"/>
      <c r="S16" s="33"/>
    </row>
    <row r="17" spans="1:19" ht="25.5" customHeight="1">
      <c r="A17" s="51">
        <v>42445</v>
      </c>
      <c r="B17" s="84" t="s">
        <v>276</v>
      </c>
      <c r="C17" s="85" t="s">
        <v>277</v>
      </c>
      <c r="D17" s="86" t="s">
        <v>263</v>
      </c>
      <c r="E17" s="87" t="s">
        <v>37</v>
      </c>
      <c r="F17" s="88">
        <v>233.5</v>
      </c>
      <c r="G17" s="88">
        <v>39.5</v>
      </c>
      <c r="H17" s="88">
        <f>+F17-G17</f>
        <v>194</v>
      </c>
      <c r="I17" s="88" t="s">
        <v>10</v>
      </c>
      <c r="J17" s="89">
        <v>40.7</v>
      </c>
      <c r="O17" s="22" t="s">
        <v>30</v>
      </c>
      <c r="P17" s="20" t="s">
        <v>19</v>
      </c>
      <c r="R17" s="33"/>
      <c r="S17" s="33"/>
    </row>
    <row r="18" spans="1:19" ht="25.5" customHeight="1">
      <c r="A18" s="51"/>
      <c r="B18" s="52"/>
      <c r="C18" s="28"/>
      <c r="D18" s="30"/>
      <c r="E18" s="22"/>
      <c r="F18" s="23"/>
      <c r="G18" s="23"/>
      <c r="H18" s="23"/>
      <c r="I18" s="23"/>
      <c r="J18" s="72"/>
      <c r="O18" s="22"/>
      <c r="P18" s="20"/>
      <c r="R18" s="33"/>
      <c r="S18" s="33"/>
    </row>
    <row r="19" spans="1:19" ht="25.5" customHeight="1">
      <c r="A19" s="51">
        <v>42468</v>
      </c>
      <c r="B19" s="84" t="s">
        <v>41</v>
      </c>
      <c r="C19" s="85" t="s">
        <v>275</v>
      </c>
      <c r="D19" s="86" t="s">
        <v>263</v>
      </c>
      <c r="E19" s="87" t="s">
        <v>24</v>
      </c>
      <c r="F19" s="88">
        <v>90.95</v>
      </c>
      <c r="G19" s="88">
        <v>22.5</v>
      </c>
      <c r="H19" s="88">
        <f aca="true" t="shared" si="1" ref="H19:H26">+F19-G19</f>
        <v>68.45</v>
      </c>
      <c r="I19" s="88" t="s">
        <v>10</v>
      </c>
      <c r="J19" s="89">
        <v>12.5</v>
      </c>
      <c r="K19" s="25"/>
      <c r="O19" s="22" t="s">
        <v>30</v>
      </c>
      <c r="P19" s="20" t="s">
        <v>19</v>
      </c>
      <c r="R19" s="33"/>
      <c r="S19" s="33"/>
    </row>
    <row r="20" spans="1:19" ht="38.25">
      <c r="A20" s="51">
        <v>42474</v>
      </c>
      <c r="B20" s="84" t="s">
        <v>73</v>
      </c>
      <c r="C20" s="85" t="s">
        <v>304</v>
      </c>
      <c r="D20" s="86" t="s">
        <v>113</v>
      </c>
      <c r="E20" s="87" t="s">
        <v>30</v>
      </c>
      <c r="F20" s="88">
        <v>309</v>
      </c>
      <c r="G20" s="88">
        <v>195</v>
      </c>
      <c r="H20" s="88">
        <v>114</v>
      </c>
      <c r="I20" s="88" t="s">
        <v>10</v>
      </c>
      <c r="J20" s="89">
        <v>99.97</v>
      </c>
      <c r="K20" s="25"/>
      <c r="O20" s="22" t="s">
        <v>303</v>
      </c>
      <c r="P20" s="20" t="s">
        <v>19</v>
      </c>
      <c r="R20" s="33"/>
      <c r="S20" s="33"/>
    </row>
    <row r="21" spans="1:19" ht="25.5" customHeight="1">
      <c r="A21" s="51">
        <v>42478</v>
      </c>
      <c r="B21" s="84" t="s">
        <v>270</v>
      </c>
      <c r="C21" s="85" t="s">
        <v>254</v>
      </c>
      <c r="D21" s="86" t="s">
        <v>263</v>
      </c>
      <c r="E21" s="87" t="s">
        <v>37</v>
      </c>
      <c r="F21" s="88">
        <v>229</v>
      </c>
      <c r="G21" s="88">
        <v>60</v>
      </c>
      <c r="H21" s="88">
        <f t="shared" si="1"/>
        <v>169</v>
      </c>
      <c r="I21" s="88" t="s">
        <v>10</v>
      </c>
      <c r="J21" s="89">
        <v>189</v>
      </c>
      <c r="K21" s="25" t="s">
        <v>290</v>
      </c>
      <c r="O21" s="22" t="s">
        <v>30</v>
      </c>
      <c r="P21" s="20" t="s">
        <v>19</v>
      </c>
      <c r="R21" s="33"/>
      <c r="S21" s="33"/>
    </row>
    <row r="22" spans="1:19" ht="25.5" customHeight="1">
      <c r="A22" s="51">
        <v>42481</v>
      </c>
      <c r="B22" s="84" t="s">
        <v>39</v>
      </c>
      <c r="C22" s="85" t="s">
        <v>254</v>
      </c>
      <c r="D22" s="86" t="s">
        <v>292</v>
      </c>
      <c r="E22" s="87" t="s">
        <v>37</v>
      </c>
      <c r="F22" s="88">
        <v>95.34</v>
      </c>
      <c r="G22" s="88">
        <v>9.26</v>
      </c>
      <c r="H22" s="88">
        <f t="shared" si="1"/>
        <v>86.08</v>
      </c>
      <c r="I22" s="88" t="s">
        <v>33</v>
      </c>
      <c r="J22" s="89">
        <v>25.3</v>
      </c>
      <c r="O22" s="22" t="s">
        <v>30</v>
      </c>
      <c r="P22" s="20" t="s">
        <v>19</v>
      </c>
      <c r="R22" s="33"/>
      <c r="S22" s="33"/>
    </row>
    <row r="23" spans="1:19" ht="25.5" customHeight="1">
      <c r="A23" s="51">
        <v>42481</v>
      </c>
      <c r="B23" s="84" t="s">
        <v>293</v>
      </c>
      <c r="C23" s="85" t="s">
        <v>254</v>
      </c>
      <c r="D23" s="86" t="s">
        <v>263</v>
      </c>
      <c r="E23" s="87" t="s">
        <v>11</v>
      </c>
      <c r="F23" s="88">
        <v>87.7</v>
      </c>
      <c r="G23" s="88">
        <v>16</v>
      </c>
      <c r="H23" s="88">
        <f t="shared" si="1"/>
        <v>71.7</v>
      </c>
      <c r="I23" s="88" t="s">
        <v>33</v>
      </c>
      <c r="J23" s="89">
        <v>31.5</v>
      </c>
      <c r="O23" s="22" t="s">
        <v>30</v>
      </c>
      <c r="P23" s="20" t="s">
        <v>19</v>
      </c>
      <c r="R23" s="33"/>
      <c r="S23" s="33"/>
    </row>
    <row r="24" spans="1:19" ht="25.5" customHeight="1">
      <c r="A24" s="51">
        <v>42481</v>
      </c>
      <c r="B24" s="84" t="s">
        <v>293</v>
      </c>
      <c r="C24" s="85" t="s">
        <v>294</v>
      </c>
      <c r="D24" s="86" t="s">
        <v>263</v>
      </c>
      <c r="E24" s="87" t="s">
        <v>24</v>
      </c>
      <c r="F24" s="88">
        <v>210</v>
      </c>
      <c r="G24" s="88">
        <v>46.5</v>
      </c>
      <c r="H24" s="88">
        <f t="shared" si="1"/>
        <v>163.5</v>
      </c>
      <c r="I24" s="88" t="s">
        <v>33</v>
      </c>
      <c r="J24" s="89">
        <v>63</v>
      </c>
      <c r="O24" s="22" t="s">
        <v>30</v>
      </c>
      <c r="P24" s="20" t="s">
        <v>19</v>
      </c>
      <c r="R24" s="33"/>
      <c r="S24" s="33"/>
    </row>
    <row r="25" spans="1:19" ht="25.5" customHeight="1">
      <c r="A25" s="51">
        <v>42486</v>
      </c>
      <c r="B25" s="84" t="s">
        <v>276</v>
      </c>
      <c r="C25" s="85" t="s">
        <v>254</v>
      </c>
      <c r="D25" s="86" t="s">
        <v>289</v>
      </c>
      <c r="E25" s="87" t="s">
        <v>37</v>
      </c>
      <c r="F25" s="88">
        <v>227.62</v>
      </c>
      <c r="G25" s="88">
        <v>17</v>
      </c>
      <c r="H25" s="88">
        <f t="shared" si="1"/>
        <v>210.62</v>
      </c>
      <c r="I25" s="88" t="s">
        <v>10</v>
      </c>
      <c r="J25" s="89">
        <v>89</v>
      </c>
      <c r="O25" s="22" t="s">
        <v>30</v>
      </c>
      <c r="P25" s="20" t="s">
        <v>19</v>
      </c>
      <c r="R25" s="33"/>
      <c r="S25" s="33"/>
    </row>
    <row r="26" spans="1:19" ht="25.5" customHeight="1">
      <c r="A26" s="51">
        <v>42487</v>
      </c>
      <c r="B26" s="84" t="s">
        <v>39</v>
      </c>
      <c r="C26" s="85" t="s">
        <v>254</v>
      </c>
      <c r="D26" s="86" t="s">
        <v>291</v>
      </c>
      <c r="E26" s="87" t="s">
        <v>11</v>
      </c>
      <c r="F26" s="88">
        <v>57.8</v>
      </c>
      <c r="G26" s="88">
        <v>11.55</v>
      </c>
      <c r="H26" s="88">
        <f t="shared" si="1"/>
        <v>46.25</v>
      </c>
      <c r="I26" s="88" t="s">
        <v>33</v>
      </c>
      <c r="J26" s="89">
        <v>17.4</v>
      </c>
      <c r="O26" s="22" t="s">
        <v>30</v>
      </c>
      <c r="P26" s="20" t="s">
        <v>19</v>
      </c>
      <c r="R26" s="33"/>
      <c r="S26" s="33"/>
    </row>
    <row r="27" spans="1:19" ht="25.5" customHeight="1">
      <c r="A27" s="51"/>
      <c r="B27" s="52"/>
      <c r="C27" s="28"/>
      <c r="D27" s="30"/>
      <c r="E27" s="22"/>
      <c r="F27" s="23"/>
      <c r="G27" s="23"/>
      <c r="H27" s="23"/>
      <c r="I27" s="23"/>
      <c r="J27" s="72"/>
      <c r="O27" s="22"/>
      <c r="P27" s="20"/>
      <c r="R27" s="33"/>
      <c r="S27" s="33"/>
    </row>
    <row r="28" spans="1:19" ht="25.5" customHeight="1">
      <c r="A28" s="51">
        <v>42495</v>
      </c>
      <c r="B28" s="84" t="s">
        <v>280</v>
      </c>
      <c r="C28" s="85" t="s">
        <v>124</v>
      </c>
      <c r="D28" s="86" t="s">
        <v>263</v>
      </c>
      <c r="E28" s="87" t="s">
        <v>24</v>
      </c>
      <c r="F28" s="88">
        <v>197.5</v>
      </c>
      <c r="G28" s="88">
        <v>25</v>
      </c>
      <c r="H28" s="88">
        <f aca="true" t="shared" si="2" ref="H28:H36">+F28-G28</f>
        <v>172.5</v>
      </c>
      <c r="I28" s="88" t="s">
        <v>10</v>
      </c>
      <c r="J28" s="89">
        <v>28</v>
      </c>
      <c r="O28" s="22" t="s">
        <v>30</v>
      </c>
      <c r="P28" s="20" t="s">
        <v>19</v>
      </c>
      <c r="R28" s="33"/>
      <c r="S28" s="33"/>
    </row>
    <row r="29" spans="1:19" ht="25.5" customHeight="1">
      <c r="A29" s="51">
        <v>42495</v>
      </c>
      <c r="B29" s="84" t="s">
        <v>280</v>
      </c>
      <c r="C29" s="85" t="s">
        <v>288</v>
      </c>
      <c r="D29" s="86" t="s">
        <v>263</v>
      </c>
      <c r="E29" s="87" t="s">
        <v>11</v>
      </c>
      <c r="F29" s="88">
        <v>108</v>
      </c>
      <c r="G29" s="88">
        <v>11</v>
      </c>
      <c r="H29" s="88">
        <f t="shared" si="2"/>
        <v>97</v>
      </c>
      <c r="I29" s="88" t="s">
        <v>10</v>
      </c>
      <c r="J29" s="89">
        <v>28.5</v>
      </c>
      <c r="O29" s="22" t="s">
        <v>30</v>
      </c>
      <c r="P29" s="20" t="s">
        <v>19</v>
      </c>
      <c r="R29" s="33"/>
      <c r="S29" s="33"/>
    </row>
    <row r="30" spans="1:19" ht="25.5" customHeight="1">
      <c r="A30" s="51">
        <v>42501</v>
      </c>
      <c r="B30" s="84" t="s">
        <v>301</v>
      </c>
      <c r="C30" s="85" t="s">
        <v>282</v>
      </c>
      <c r="D30" s="86" t="s">
        <v>263</v>
      </c>
      <c r="E30" s="87" t="s">
        <v>24</v>
      </c>
      <c r="F30" s="88">
        <v>228</v>
      </c>
      <c r="G30" s="88">
        <v>10</v>
      </c>
      <c r="H30" s="88">
        <f t="shared" si="2"/>
        <v>218</v>
      </c>
      <c r="I30" s="88" t="s">
        <v>10</v>
      </c>
      <c r="J30" s="89">
        <v>61</v>
      </c>
      <c r="O30" s="22" t="s">
        <v>30</v>
      </c>
      <c r="P30" s="20" t="s">
        <v>19</v>
      </c>
      <c r="R30" s="33"/>
      <c r="S30" s="33"/>
    </row>
    <row r="31" spans="1:19" ht="25.5" customHeight="1">
      <c r="A31" s="51">
        <v>42507</v>
      </c>
      <c r="B31" s="84" t="s">
        <v>283</v>
      </c>
      <c r="C31" s="85" t="s">
        <v>284</v>
      </c>
      <c r="D31" s="86" t="s">
        <v>263</v>
      </c>
      <c r="E31" s="87" t="s">
        <v>24</v>
      </c>
      <c r="F31" s="88">
        <v>151</v>
      </c>
      <c r="G31" s="88">
        <v>11.3</v>
      </c>
      <c r="H31" s="88">
        <f t="shared" si="2"/>
        <v>139.7</v>
      </c>
      <c r="I31" s="88" t="s">
        <v>10</v>
      </c>
      <c r="J31" s="89">
        <v>90</v>
      </c>
      <c r="O31" s="22" t="s">
        <v>30</v>
      </c>
      <c r="P31" s="20" t="s">
        <v>19</v>
      </c>
      <c r="R31" s="33"/>
      <c r="S31" s="33"/>
    </row>
    <row r="32" spans="1:19" ht="25.5" customHeight="1">
      <c r="A32" s="51">
        <v>42508</v>
      </c>
      <c r="B32" s="84" t="s">
        <v>285</v>
      </c>
      <c r="C32" s="85" t="s">
        <v>254</v>
      </c>
      <c r="D32" s="86" t="s">
        <v>286</v>
      </c>
      <c r="E32" s="87" t="s">
        <v>24</v>
      </c>
      <c r="F32" s="88">
        <v>306.5</v>
      </c>
      <c r="G32" s="88">
        <v>38.15</v>
      </c>
      <c r="H32" s="88">
        <f t="shared" si="2"/>
        <v>268.35</v>
      </c>
      <c r="I32" s="88" t="s">
        <v>10</v>
      </c>
      <c r="J32" s="89">
        <v>53.5</v>
      </c>
      <c r="O32" s="22" t="s">
        <v>30</v>
      </c>
      <c r="P32" s="20" t="s">
        <v>19</v>
      </c>
      <c r="R32" s="33"/>
      <c r="S32" s="33"/>
    </row>
    <row r="33" spans="1:19" ht="25.5" customHeight="1">
      <c r="A33" s="83">
        <v>42515</v>
      </c>
      <c r="B33" s="84" t="s">
        <v>264</v>
      </c>
      <c r="C33" s="85" t="s">
        <v>299</v>
      </c>
      <c r="D33" s="86" t="s">
        <v>299</v>
      </c>
      <c r="E33" s="87" t="s">
        <v>37</v>
      </c>
      <c r="F33" s="88">
        <v>140.6</v>
      </c>
      <c r="G33" s="88">
        <v>46.5</v>
      </c>
      <c r="H33" s="88">
        <f>+F33-G33</f>
        <v>94.1</v>
      </c>
      <c r="I33" s="88" t="s">
        <v>10</v>
      </c>
      <c r="J33" s="89">
        <v>83</v>
      </c>
      <c r="O33" s="22"/>
      <c r="P33" s="20" t="s">
        <v>19</v>
      </c>
      <c r="R33" s="33"/>
      <c r="S33" s="33"/>
    </row>
    <row r="34" spans="1:19" ht="25.5" customHeight="1">
      <c r="A34" s="83">
        <v>42515</v>
      </c>
      <c r="B34" s="84" t="s">
        <v>181</v>
      </c>
      <c r="C34" s="85" t="s">
        <v>254</v>
      </c>
      <c r="D34" s="86" t="s">
        <v>263</v>
      </c>
      <c r="E34" s="87" t="s">
        <v>11</v>
      </c>
      <c r="F34" s="88">
        <v>84.5</v>
      </c>
      <c r="G34" s="88">
        <v>29.56</v>
      </c>
      <c r="H34" s="88">
        <f>+F34-G34</f>
        <v>54.94</v>
      </c>
      <c r="I34" s="88" t="s">
        <v>10</v>
      </c>
      <c r="J34" s="89">
        <v>57.5</v>
      </c>
      <c r="O34" s="22"/>
      <c r="P34" s="20" t="s">
        <v>19</v>
      </c>
      <c r="R34" s="33"/>
      <c r="S34" s="33"/>
    </row>
    <row r="35" spans="1:19" ht="25.5" customHeight="1">
      <c r="A35" s="83">
        <v>42516</v>
      </c>
      <c r="B35" s="84" t="s">
        <v>264</v>
      </c>
      <c r="C35" s="85" t="s">
        <v>287</v>
      </c>
      <c r="D35" s="86" t="s">
        <v>287</v>
      </c>
      <c r="E35" s="87" t="s">
        <v>24</v>
      </c>
      <c r="F35" s="88">
        <v>234.5</v>
      </c>
      <c r="G35" s="88">
        <v>62</v>
      </c>
      <c r="H35" s="88">
        <f>+F35-G35</f>
        <v>172.5</v>
      </c>
      <c r="I35" s="88" t="s">
        <v>10</v>
      </c>
      <c r="J35" s="89">
        <v>62</v>
      </c>
      <c r="O35" s="22"/>
      <c r="P35" s="20" t="s">
        <v>19</v>
      </c>
      <c r="R35" s="33"/>
      <c r="S35" s="33"/>
    </row>
    <row r="36" spans="1:19" ht="25.5" customHeight="1">
      <c r="A36" s="83">
        <v>42517</v>
      </c>
      <c r="B36" s="84" t="s">
        <v>47</v>
      </c>
      <c r="C36" s="85" t="s">
        <v>86</v>
      </c>
      <c r="D36" s="86" t="s">
        <v>263</v>
      </c>
      <c r="E36" s="87">
        <v>12</v>
      </c>
      <c r="F36" s="88">
        <v>147.64</v>
      </c>
      <c r="G36" s="88">
        <v>27.8</v>
      </c>
      <c r="H36" s="88">
        <f t="shared" si="2"/>
        <v>119.83999999999999</v>
      </c>
      <c r="I36" s="88" t="s">
        <v>10</v>
      </c>
      <c r="J36" s="89">
        <v>32.85</v>
      </c>
      <c r="O36" s="22"/>
      <c r="P36" s="20" t="s">
        <v>19</v>
      </c>
      <c r="R36" s="33"/>
      <c r="S36" s="33"/>
    </row>
    <row r="37" spans="1:19" ht="25.5" customHeight="1">
      <c r="A37" s="90"/>
      <c r="B37" s="52"/>
      <c r="C37" s="28"/>
      <c r="D37" s="30"/>
      <c r="E37" s="22"/>
      <c r="F37" s="23"/>
      <c r="G37" s="23"/>
      <c r="H37" s="23"/>
      <c r="I37" s="23"/>
      <c r="J37" s="72"/>
      <c r="O37" s="22"/>
      <c r="P37" s="20"/>
      <c r="R37" s="33"/>
      <c r="S37" s="33"/>
    </row>
    <row r="38" spans="1:19" ht="25.5" customHeight="1">
      <c r="A38" s="51">
        <v>42536</v>
      </c>
      <c r="B38" s="84" t="s">
        <v>280</v>
      </c>
      <c r="C38" s="85" t="s">
        <v>281</v>
      </c>
      <c r="D38" s="86" t="s">
        <v>263</v>
      </c>
      <c r="E38" s="53" t="s">
        <v>37</v>
      </c>
      <c r="F38" s="50">
        <v>228</v>
      </c>
      <c r="G38" s="50">
        <v>7</v>
      </c>
      <c r="H38" s="50">
        <f>+F38-G38</f>
        <v>221</v>
      </c>
      <c r="I38" s="50" t="s">
        <v>10</v>
      </c>
      <c r="J38" s="54">
        <v>237.15</v>
      </c>
      <c r="O38" s="22" t="s">
        <v>30</v>
      </c>
      <c r="P38" s="20" t="s">
        <v>19</v>
      </c>
      <c r="R38" s="33"/>
      <c r="S38" s="33"/>
    </row>
    <row r="39" spans="1:19" ht="25.5" customHeight="1">
      <c r="A39" s="51">
        <v>42537</v>
      </c>
      <c r="B39" s="84" t="s">
        <v>278</v>
      </c>
      <c r="C39" s="85" t="s">
        <v>279</v>
      </c>
      <c r="D39" s="86" t="s">
        <v>263</v>
      </c>
      <c r="E39" s="53" t="s">
        <v>24</v>
      </c>
      <c r="F39" s="50">
        <v>90.95</v>
      </c>
      <c r="G39" s="50">
        <v>22.5</v>
      </c>
      <c r="H39" s="50">
        <f>+F39-G39</f>
        <v>68.45</v>
      </c>
      <c r="I39" s="50" t="s">
        <v>10</v>
      </c>
      <c r="J39" s="54">
        <v>12.5</v>
      </c>
      <c r="O39" s="22" t="s">
        <v>30</v>
      </c>
      <c r="P39" s="20" t="s">
        <v>19</v>
      </c>
      <c r="R39" s="33"/>
      <c r="S39" s="33"/>
    </row>
    <row r="40" spans="1:19" ht="25.5" customHeight="1">
      <c r="A40" s="90"/>
      <c r="B40" s="52"/>
      <c r="C40" s="28"/>
      <c r="D40" s="30"/>
      <c r="E40" s="22"/>
      <c r="F40" s="23"/>
      <c r="G40" s="23"/>
      <c r="H40" s="23"/>
      <c r="I40" s="23"/>
      <c r="J40" s="72"/>
      <c r="O40" s="22"/>
      <c r="P40" s="20"/>
      <c r="R40" s="33"/>
      <c r="S40" s="33"/>
    </row>
    <row r="41" spans="1:19" ht="25.5" customHeight="1">
      <c r="A41" s="51">
        <v>42558</v>
      </c>
      <c r="B41" s="84" t="s">
        <v>300</v>
      </c>
      <c r="C41" s="85" t="s">
        <v>254</v>
      </c>
      <c r="D41" s="86" t="s">
        <v>263</v>
      </c>
      <c r="E41" s="53" t="s">
        <v>37</v>
      </c>
      <c r="F41" s="50">
        <v>228</v>
      </c>
      <c r="G41" s="50">
        <v>7</v>
      </c>
      <c r="H41" s="50">
        <f>+F41-G41</f>
        <v>221</v>
      </c>
      <c r="I41" s="50" t="s">
        <v>10</v>
      </c>
      <c r="J41" s="54">
        <v>237.15</v>
      </c>
      <c r="O41" s="22" t="s">
        <v>30</v>
      </c>
      <c r="P41" s="20" t="s">
        <v>19</v>
      </c>
      <c r="R41" s="33"/>
      <c r="S41" s="33"/>
    </row>
    <row r="42" spans="1:19" ht="25.5" customHeight="1">
      <c r="A42" s="51">
        <v>42571</v>
      </c>
      <c r="B42" s="84" t="s">
        <v>280</v>
      </c>
      <c r="C42" s="85" t="s">
        <v>254</v>
      </c>
      <c r="D42" s="86" t="s">
        <v>266</v>
      </c>
      <c r="E42" s="22" t="s">
        <v>11</v>
      </c>
      <c r="F42" s="23">
        <v>178.5</v>
      </c>
      <c r="G42" s="23">
        <v>29</v>
      </c>
      <c r="H42" s="23">
        <f>+F42-G42</f>
        <v>149.5</v>
      </c>
      <c r="I42" s="87" t="s">
        <v>33</v>
      </c>
      <c r="J42" s="54">
        <v>81</v>
      </c>
      <c r="O42" s="22" t="s">
        <v>30</v>
      </c>
      <c r="P42" s="20" t="s">
        <v>19</v>
      </c>
      <c r="R42" s="33"/>
      <c r="S42" s="33"/>
    </row>
    <row r="43" spans="1:19" ht="25.5" customHeight="1">
      <c r="A43" s="51">
        <v>42571</v>
      </c>
      <c r="B43" s="84" t="s">
        <v>60</v>
      </c>
      <c r="C43" s="85" t="s">
        <v>254</v>
      </c>
      <c r="D43" s="86" t="s">
        <v>302</v>
      </c>
      <c r="E43" s="22" t="s">
        <v>37</v>
      </c>
      <c r="F43" s="23">
        <v>151.5</v>
      </c>
      <c r="G43" s="23">
        <v>32</v>
      </c>
      <c r="H43" s="23">
        <f>+F43-G43</f>
        <v>119.5</v>
      </c>
      <c r="I43" s="88" t="s">
        <v>10</v>
      </c>
      <c r="J43" s="54">
        <v>95.37</v>
      </c>
      <c r="O43" s="22" t="s">
        <v>30</v>
      </c>
      <c r="P43" s="20" t="s">
        <v>19</v>
      </c>
      <c r="R43" s="33"/>
      <c r="S43" s="33"/>
    </row>
    <row r="44" spans="1:19" s="80" customFormat="1" ht="25.5" customHeight="1">
      <c r="A44" s="90"/>
      <c r="B44" s="52"/>
      <c r="C44" s="28"/>
      <c r="D44" s="30"/>
      <c r="E44" s="22"/>
      <c r="F44" s="26"/>
      <c r="G44" s="26"/>
      <c r="H44" s="26"/>
      <c r="I44" s="26"/>
      <c r="J44" s="91"/>
      <c r="O44" s="22"/>
      <c r="P44" s="20"/>
      <c r="R44" s="92"/>
      <c r="S44" s="92"/>
    </row>
    <row r="45" spans="1:19" ht="25.5" customHeight="1">
      <c r="A45" s="51">
        <v>42613</v>
      </c>
      <c r="B45" s="84" t="s">
        <v>305</v>
      </c>
      <c r="C45" s="85" t="s">
        <v>254</v>
      </c>
      <c r="D45" s="86" t="s">
        <v>306</v>
      </c>
      <c r="E45" s="22" t="s">
        <v>37</v>
      </c>
      <c r="F45" s="23">
        <v>151.5</v>
      </c>
      <c r="G45" s="23">
        <v>32</v>
      </c>
      <c r="H45" s="23">
        <f>+F45-G45</f>
        <v>119.5</v>
      </c>
      <c r="I45" s="88" t="s">
        <v>10</v>
      </c>
      <c r="J45" s="54">
        <v>95.37</v>
      </c>
      <c r="O45" s="22" t="s">
        <v>30</v>
      </c>
      <c r="P45" s="20" t="s">
        <v>19</v>
      </c>
      <c r="R45" s="33"/>
      <c r="S45" s="33"/>
    </row>
    <row r="46" spans="1:19" s="80" customFormat="1" ht="25.5" customHeight="1">
      <c r="A46" s="90"/>
      <c r="B46" s="52"/>
      <c r="C46" s="28"/>
      <c r="D46" s="30"/>
      <c r="E46" s="22"/>
      <c r="F46" s="26"/>
      <c r="G46" s="26"/>
      <c r="H46" s="26"/>
      <c r="I46" s="26"/>
      <c r="J46" s="91"/>
      <c r="O46" s="22"/>
      <c r="P46" s="20"/>
      <c r="R46" s="92"/>
      <c r="S46" s="92"/>
    </row>
    <row r="47" spans="1:19" ht="25.5" customHeight="1">
      <c r="A47" s="51">
        <v>42632</v>
      </c>
      <c r="B47" s="84" t="s">
        <v>307</v>
      </c>
      <c r="C47" s="85" t="s">
        <v>254</v>
      </c>
      <c r="D47" s="86" t="s">
        <v>308</v>
      </c>
      <c r="E47" s="22" t="s">
        <v>37</v>
      </c>
      <c r="F47" s="23">
        <v>151.5</v>
      </c>
      <c r="G47" s="23">
        <v>32</v>
      </c>
      <c r="H47" s="23">
        <f>+F47-G47</f>
        <v>119.5</v>
      </c>
      <c r="I47" s="88" t="s">
        <v>10</v>
      </c>
      <c r="J47" s="54">
        <v>95.37</v>
      </c>
      <c r="O47" s="22" t="s">
        <v>30</v>
      </c>
      <c r="P47" s="20" t="s">
        <v>19</v>
      </c>
      <c r="R47" s="33"/>
      <c r="S47" s="33"/>
    </row>
    <row r="48" spans="1:19" ht="25.5" customHeight="1">
      <c r="A48" s="51">
        <v>42641</v>
      </c>
      <c r="B48" s="84" t="s">
        <v>57</v>
      </c>
      <c r="C48" s="85" t="s">
        <v>254</v>
      </c>
      <c r="D48" s="86" t="s">
        <v>309</v>
      </c>
      <c r="E48" s="22" t="s">
        <v>37</v>
      </c>
      <c r="F48" s="23">
        <v>151.5</v>
      </c>
      <c r="G48" s="23">
        <v>32</v>
      </c>
      <c r="H48" s="23">
        <f>+F48-G48</f>
        <v>119.5</v>
      </c>
      <c r="I48" s="88" t="s">
        <v>10</v>
      </c>
      <c r="J48" s="54">
        <v>95.37</v>
      </c>
      <c r="O48" s="22" t="s">
        <v>30</v>
      </c>
      <c r="P48" s="20" t="s">
        <v>19</v>
      </c>
      <c r="R48" s="33"/>
      <c r="S48" s="33"/>
    </row>
    <row r="49" spans="1:19" s="80" customFormat="1" ht="25.5" customHeight="1">
      <c r="A49" s="90"/>
      <c r="B49" s="52"/>
      <c r="C49" s="28"/>
      <c r="D49" s="30"/>
      <c r="E49" s="22"/>
      <c r="F49" s="26"/>
      <c r="G49" s="26"/>
      <c r="H49" s="26"/>
      <c r="I49" s="26"/>
      <c r="J49" s="91"/>
      <c r="O49" s="22"/>
      <c r="P49" s="20"/>
      <c r="R49" s="92"/>
      <c r="S49" s="92"/>
    </row>
    <row r="50" spans="1:19" ht="25.5" customHeight="1">
      <c r="A50" s="51">
        <v>42632</v>
      </c>
      <c r="B50" s="84" t="s">
        <v>307</v>
      </c>
      <c r="C50" s="85" t="s">
        <v>254</v>
      </c>
      <c r="D50" s="86" t="s">
        <v>308</v>
      </c>
      <c r="E50" s="22" t="s">
        <v>37</v>
      </c>
      <c r="F50" s="23">
        <v>151.5</v>
      </c>
      <c r="G50" s="23">
        <v>32</v>
      </c>
      <c r="H50" s="23">
        <f>+F50-G50</f>
        <v>119.5</v>
      </c>
      <c r="I50" s="88" t="s">
        <v>10</v>
      </c>
      <c r="J50" s="54">
        <v>95.37</v>
      </c>
      <c r="O50" s="22" t="s">
        <v>30</v>
      </c>
      <c r="P50" s="20" t="s">
        <v>19</v>
      </c>
      <c r="R50" s="33"/>
      <c r="S50" s="33"/>
    </row>
    <row r="51" spans="1:19" ht="25.5" customHeight="1">
      <c r="A51" s="51">
        <v>42641</v>
      </c>
      <c r="B51" s="84" t="s">
        <v>57</v>
      </c>
      <c r="C51" s="85" t="s">
        <v>254</v>
      </c>
      <c r="D51" s="86" t="s">
        <v>309</v>
      </c>
      <c r="E51" s="22" t="s">
        <v>37</v>
      </c>
      <c r="F51" s="23">
        <v>151.5</v>
      </c>
      <c r="G51" s="23">
        <v>32</v>
      </c>
      <c r="H51" s="23">
        <f>+F51-G51</f>
        <v>119.5</v>
      </c>
      <c r="I51" s="88" t="s">
        <v>10</v>
      </c>
      <c r="J51" s="54">
        <v>95.37</v>
      </c>
      <c r="O51" s="22" t="s">
        <v>30</v>
      </c>
      <c r="P51" s="20" t="s">
        <v>19</v>
      </c>
      <c r="R51" s="33"/>
      <c r="S51" s="33"/>
    </row>
    <row r="52" spans="1:19" s="80" customFormat="1" ht="25.5" customHeight="1">
      <c r="A52" s="90"/>
      <c r="B52" s="52"/>
      <c r="C52" s="28"/>
      <c r="D52" s="30"/>
      <c r="E52" s="22"/>
      <c r="F52" s="26"/>
      <c r="G52" s="26"/>
      <c r="H52" s="26"/>
      <c r="I52" s="26"/>
      <c r="J52" s="91"/>
      <c r="O52" s="22"/>
      <c r="P52" s="20"/>
      <c r="R52" s="92"/>
      <c r="S52" s="92"/>
    </row>
    <row r="53" spans="1:19" ht="25.5" customHeight="1">
      <c r="A53" s="51">
        <v>42654</v>
      </c>
      <c r="B53" s="84" t="s">
        <v>310</v>
      </c>
      <c r="C53" s="85" t="s">
        <v>311</v>
      </c>
      <c r="D53" s="86" t="s">
        <v>312</v>
      </c>
      <c r="E53" s="53" t="s">
        <v>37</v>
      </c>
      <c r="F53" s="50">
        <v>151.5</v>
      </c>
      <c r="G53" s="50">
        <v>32</v>
      </c>
      <c r="H53" s="50">
        <f>+F53-G53</f>
        <v>119.5</v>
      </c>
      <c r="I53" s="93" t="s">
        <v>10</v>
      </c>
      <c r="J53" s="54">
        <v>95.37</v>
      </c>
      <c r="K53" s="94"/>
      <c r="L53" s="94"/>
      <c r="M53" s="94"/>
      <c r="N53" s="94"/>
      <c r="O53" s="53" t="s">
        <v>30</v>
      </c>
      <c r="P53" s="95" t="s">
        <v>19</v>
      </c>
      <c r="R53" s="33"/>
      <c r="S53" s="33"/>
    </row>
    <row r="54" spans="1:19" ht="25.5" customHeight="1">
      <c r="A54" s="51">
        <v>42655</v>
      </c>
      <c r="B54" s="84" t="s">
        <v>300</v>
      </c>
      <c r="C54" s="85" t="s">
        <v>254</v>
      </c>
      <c r="D54" s="86" t="s">
        <v>313</v>
      </c>
      <c r="E54" s="22" t="s">
        <v>37</v>
      </c>
      <c r="F54" s="23">
        <v>151.5</v>
      </c>
      <c r="G54" s="23">
        <v>32</v>
      </c>
      <c r="H54" s="23">
        <f>+F54-G54</f>
        <v>119.5</v>
      </c>
      <c r="I54" s="88" t="s">
        <v>10</v>
      </c>
      <c r="J54" s="54">
        <v>95.37</v>
      </c>
      <c r="O54" s="22" t="s">
        <v>30</v>
      </c>
      <c r="P54" s="20" t="s">
        <v>19</v>
      </c>
      <c r="R54" s="33"/>
      <c r="S54" s="33"/>
    </row>
    <row r="55" spans="1:19" s="80" customFormat="1" ht="25.5" customHeight="1">
      <c r="A55" s="90"/>
      <c r="B55" s="52"/>
      <c r="C55" s="28"/>
      <c r="D55" s="30"/>
      <c r="E55" s="22"/>
      <c r="F55" s="26"/>
      <c r="G55" s="26"/>
      <c r="H55" s="26"/>
      <c r="I55" s="26"/>
      <c r="J55" s="91"/>
      <c r="O55" s="22"/>
      <c r="P55" s="20"/>
      <c r="R55" s="92"/>
      <c r="S55" s="92"/>
    </row>
    <row r="56" spans="1:19" s="80" customFormat="1" ht="25.5" customHeight="1">
      <c r="A56" s="90"/>
      <c r="B56" s="52"/>
      <c r="C56" s="28"/>
      <c r="D56" s="30"/>
      <c r="E56" s="22"/>
      <c r="F56" s="26"/>
      <c r="G56" s="26"/>
      <c r="H56" s="26"/>
      <c r="I56" s="26"/>
      <c r="J56" s="91"/>
      <c r="O56" s="22"/>
      <c r="P56" s="20"/>
      <c r="R56" s="92"/>
      <c r="S56" s="92"/>
    </row>
    <row r="57" spans="1:19" s="80" customFormat="1" ht="25.5" customHeight="1">
      <c r="A57" s="90"/>
      <c r="B57" s="52"/>
      <c r="C57" s="28"/>
      <c r="D57" s="30"/>
      <c r="E57" s="22"/>
      <c r="F57" s="26"/>
      <c r="G57" s="26"/>
      <c r="H57" s="26"/>
      <c r="I57" s="26"/>
      <c r="J57" s="91"/>
      <c r="O57" s="22"/>
      <c r="P57" s="20"/>
      <c r="R57" s="92"/>
      <c r="S57" s="92"/>
    </row>
    <row r="58" spans="1:19" ht="25.5" customHeight="1">
      <c r="A58" s="27"/>
      <c r="B58" s="81" t="s">
        <v>202</v>
      </c>
      <c r="C58" s="82">
        <f>COUNTA(C4:C54)</f>
        <v>40</v>
      </c>
      <c r="D58" s="30"/>
      <c r="E58" s="31"/>
      <c r="F58" s="41">
        <f>SUM(F5:F8)</f>
        <v>774.45</v>
      </c>
      <c r="G58" s="4"/>
      <c r="H58" s="5"/>
      <c r="I58" s="23"/>
      <c r="J58" s="4"/>
      <c r="K58" s="20"/>
      <c r="L58" s="20"/>
      <c r="M58" s="20"/>
      <c r="N58" s="20"/>
      <c r="O58" s="23"/>
      <c r="P58" s="20"/>
      <c r="Q58" s="20"/>
      <c r="R58" s="20"/>
      <c r="S58" s="25"/>
    </row>
    <row r="59" spans="1:19" ht="25.5" customHeight="1">
      <c r="A59" s="27"/>
      <c r="B59" s="28"/>
      <c r="C59" s="29"/>
      <c r="D59" s="30"/>
      <c r="E59" s="31"/>
      <c r="G59" s="4"/>
      <c r="H59" s="5"/>
      <c r="I59" s="23"/>
      <c r="J59" s="4"/>
      <c r="K59" s="20"/>
      <c r="L59" s="20"/>
      <c r="M59" s="20"/>
      <c r="N59" s="20"/>
      <c r="O59" s="23"/>
      <c r="P59" s="20"/>
      <c r="Q59" s="20"/>
      <c r="R59" s="20"/>
      <c r="S59" s="25"/>
    </row>
    <row r="60" ht="12.75">
      <c r="A60" s="27"/>
    </row>
    <row r="61" ht="12.75">
      <c r="A61" s="27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3" max="3" width="14.140625" style="0" customWidth="1"/>
    <col min="4" max="4" width="13.140625" style="0" customWidth="1"/>
    <col min="5" max="5" width="12.57421875" style="0" customWidth="1"/>
    <col min="6" max="6" width="9.7109375" style="0" customWidth="1"/>
    <col min="7" max="8" width="10.00390625" style="0" customWidth="1"/>
    <col min="10" max="13" width="8.7109375" style="0" customWidth="1"/>
    <col min="14" max="14" width="9.28125" style="0" customWidth="1"/>
    <col min="19" max="19" width="11.28125" style="0" bestFit="1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 thickBot="1" thickTop="1">
      <c r="A3" s="96" t="s">
        <v>315</v>
      </c>
      <c r="B3" s="96" t="s">
        <v>0</v>
      </c>
      <c r="C3" s="96" t="s">
        <v>1</v>
      </c>
      <c r="D3" s="96" t="s">
        <v>2</v>
      </c>
      <c r="E3" s="96" t="s">
        <v>3</v>
      </c>
      <c r="F3" s="2" t="s">
        <v>12</v>
      </c>
      <c r="G3" s="2" t="s">
        <v>17</v>
      </c>
      <c r="H3" s="122" t="s">
        <v>4</v>
      </c>
      <c r="I3" s="122" t="s">
        <v>5</v>
      </c>
      <c r="J3" s="122" t="s">
        <v>13</v>
      </c>
      <c r="K3" s="122" t="s">
        <v>14</v>
      </c>
      <c r="L3" s="122" t="s">
        <v>9</v>
      </c>
      <c r="M3" s="122" t="s">
        <v>21</v>
      </c>
      <c r="N3" s="122" t="s">
        <v>6</v>
      </c>
      <c r="O3" s="122" t="s">
        <v>15</v>
      </c>
      <c r="P3" s="122" t="s">
        <v>18</v>
      </c>
      <c r="Q3" s="122" t="s">
        <v>7</v>
      </c>
      <c r="R3" s="126" t="s">
        <v>149</v>
      </c>
      <c r="S3" s="126" t="s">
        <v>150</v>
      </c>
    </row>
    <row r="4" spans="1:19" ht="25.5" customHeight="1" thickTop="1">
      <c r="A4" s="97" t="s">
        <v>316</v>
      </c>
      <c r="B4" s="98"/>
      <c r="C4" s="98"/>
      <c r="D4" s="98"/>
      <c r="E4" s="98"/>
      <c r="F4" s="15"/>
      <c r="G4" s="15"/>
      <c r="H4" s="15"/>
      <c r="I4" s="22"/>
      <c r="J4" s="123"/>
      <c r="K4" s="125"/>
      <c r="L4" s="125"/>
      <c r="M4" s="125"/>
      <c r="N4" s="125"/>
      <c r="O4" s="125"/>
      <c r="P4" s="127"/>
      <c r="Q4" s="125"/>
      <c r="R4" s="128"/>
      <c r="S4" s="128"/>
    </row>
    <row r="5" spans="1:19" ht="25.5" customHeight="1">
      <c r="A5" s="97"/>
      <c r="B5" s="98"/>
      <c r="C5" s="98"/>
      <c r="D5" s="98"/>
      <c r="E5" s="98"/>
      <c r="F5" s="15"/>
      <c r="G5" s="15"/>
      <c r="H5" s="15"/>
      <c r="I5" s="22"/>
      <c r="J5" s="123"/>
      <c r="K5" s="125"/>
      <c r="L5" s="125"/>
      <c r="M5" s="125"/>
      <c r="N5" s="125"/>
      <c r="O5" s="125"/>
      <c r="P5" s="127"/>
      <c r="Q5" s="125"/>
      <c r="R5" s="128"/>
      <c r="S5" s="128"/>
    </row>
    <row r="6" spans="1:19" ht="25.5" customHeight="1">
      <c r="A6" s="99">
        <v>1</v>
      </c>
      <c r="B6" s="100">
        <v>42752</v>
      </c>
      <c r="C6" s="101" t="s">
        <v>317</v>
      </c>
      <c r="D6" s="102" t="s">
        <v>8</v>
      </c>
      <c r="E6" s="118" t="s">
        <v>318</v>
      </c>
      <c r="F6" s="130" t="s">
        <v>24</v>
      </c>
      <c r="G6" s="131">
        <v>108</v>
      </c>
      <c r="H6" s="139">
        <v>89</v>
      </c>
      <c r="I6" s="144" t="s">
        <v>10</v>
      </c>
      <c r="J6" s="135">
        <v>49</v>
      </c>
      <c r="K6" s="130"/>
      <c r="L6" s="150">
        <v>17</v>
      </c>
      <c r="M6" s="130" t="s">
        <v>34</v>
      </c>
      <c r="N6" s="156">
        <v>90</v>
      </c>
      <c r="O6" s="130" t="s">
        <v>29</v>
      </c>
      <c r="P6" s="99" t="s">
        <v>19</v>
      </c>
      <c r="Q6" s="130" t="s">
        <v>374</v>
      </c>
      <c r="R6" s="128"/>
      <c r="S6" s="128"/>
    </row>
    <row r="7" spans="1:19" ht="25.5" customHeight="1">
      <c r="A7" s="99">
        <v>2</v>
      </c>
      <c r="B7" s="100">
        <v>42753</v>
      </c>
      <c r="C7" s="101" t="s">
        <v>322</v>
      </c>
      <c r="D7" s="102" t="s">
        <v>254</v>
      </c>
      <c r="E7" s="118" t="s">
        <v>263</v>
      </c>
      <c r="F7" s="99">
        <v>6</v>
      </c>
      <c r="G7" s="135">
        <v>275</v>
      </c>
      <c r="H7" s="141">
        <v>245</v>
      </c>
      <c r="I7" s="146" t="s">
        <v>10</v>
      </c>
      <c r="J7" s="136">
        <v>70.8</v>
      </c>
      <c r="K7" s="130" t="s">
        <v>367</v>
      </c>
      <c r="L7" s="152"/>
      <c r="M7" s="132" t="s">
        <v>34</v>
      </c>
      <c r="N7" s="156">
        <v>246</v>
      </c>
      <c r="O7" s="130" t="s">
        <v>35</v>
      </c>
      <c r="P7" s="99" t="s">
        <v>19</v>
      </c>
      <c r="Q7" s="130" t="s">
        <v>376</v>
      </c>
      <c r="R7" s="128"/>
      <c r="S7" s="128"/>
    </row>
    <row r="8" spans="1:19" ht="25.5" customHeight="1">
      <c r="A8" s="99">
        <v>3</v>
      </c>
      <c r="B8" s="100">
        <v>42753</v>
      </c>
      <c r="C8" s="101" t="s">
        <v>387</v>
      </c>
      <c r="D8" s="102" t="s">
        <v>254</v>
      </c>
      <c r="E8" s="118" t="s">
        <v>388</v>
      </c>
      <c r="F8" s="99" t="s">
        <v>389</v>
      </c>
      <c r="G8" s="135">
        <v>275</v>
      </c>
      <c r="H8" s="141">
        <v>245</v>
      </c>
      <c r="I8" s="146" t="s">
        <v>10</v>
      </c>
      <c r="J8" s="136">
        <v>70.8</v>
      </c>
      <c r="K8" s="130" t="s">
        <v>367</v>
      </c>
      <c r="L8" s="152"/>
      <c r="M8" s="132" t="s">
        <v>34</v>
      </c>
      <c r="N8" s="156">
        <v>246</v>
      </c>
      <c r="O8" s="130" t="s">
        <v>35</v>
      </c>
      <c r="P8" s="99" t="s">
        <v>19</v>
      </c>
      <c r="Q8" s="130" t="s">
        <v>376</v>
      </c>
      <c r="R8" s="128"/>
      <c r="S8" s="128"/>
    </row>
    <row r="9" spans="1:19" s="80" customFormat="1" ht="25.5" customHeight="1">
      <c r="A9" s="99">
        <v>4</v>
      </c>
      <c r="B9" s="100">
        <v>42766</v>
      </c>
      <c r="C9" s="101" t="s">
        <v>390</v>
      </c>
      <c r="D9" s="102" t="s">
        <v>254</v>
      </c>
      <c r="E9" s="118" t="s">
        <v>263</v>
      </c>
      <c r="F9" s="130">
        <v>8</v>
      </c>
      <c r="G9" s="135">
        <v>100</v>
      </c>
      <c r="H9" s="139">
        <v>89</v>
      </c>
      <c r="I9" s="144" t="s">
        <v>10</v>
      </c>
      <c r="J9" s="135">
        <v>75</v>
      </c>
      <c r="K9" s="134">
        <v>0</v>
      </c>
      <c r="L9" s="151">
        <v>0</v>
      </c>
      <c r="M9" s="134" t="s">
        <v>34</v>
      </c>
      <c r="N9" s="135">
        <v>174</v>
      </c>
      <c r="O9" s="99" t="s">
        <v>35</v>
      </c>
      <c r="P9" s="161" t="s">
        <v>19</v>
      </c>
      <c r="Q9" s="99" t="s">
        <v>375</v>
      </c>
      <c r="R9" s="129"/>
      <c r="S9" s="129"/>
    </row>
    <row r="10" spans="1:19" ht="25.5" customHeight="1">
      <c r="A10" s="104"/>
      <c r="B10" s="105"/>
      <c r="C10" s="106"/>
      <c r="D10" s="107"/>
      <c r="E10" s="120"/>
      <c r="F10" s="132"/>
      <c r="G10" s="133"/>
      <c r="H10" s="141"/>
      <c r="I10" s="146"/>
      <c r="J10" s="133"/>
      <c r="K10" s="134"/>
      <c r="L10" s="151"/>
      <c r="M10" s="134"/>
      <c r="N10" s="136"/>
      <c r="O10" s="104"/>
      <c r="P10" s="162"/>
      <c r="Q10" s="104"/>
      <c r="R10" s="128"/>
      <c r="S10" s="128"/>
    </row>
    <row r="11" spans="1:19" ht="25.5" customHeight="1">
      <c r="A11" s="108" t="s">
        <v>321</v>
      </c>
      <c r="B11" s="105"/>
      <c r="C11" s="106"/>
      <c r="D11" s="107"/>
      <c r="E11" s="120"/>
      <c r="F11" s="134"/>
      <c r="G11" s="133"/>
      <c r="H11" s="141"/>
      <c r="I11" s="146"/>
      <c r="J11" s="133"/>
      <c r="K11" s="134"/>
      <c r="L11" s="151"/>
      <c r="M11" s="134"/>
      <c r="N11" s="133"/>
      <c r="O11" s="134"/>
      <c r="P11" s="163"/>
      <c r="Q11" s="134"/>
      <c r="R11" s="128"/>
      <c r="S11" s="128"/>
    </row>
    <row r="13" spans="1:19" s="80" customFormat="1" ht="25.5" customHeight="1">
      <c r="A13" s="99">
        <v>5</v>
      </c>
      <c r="B13" s="100">
        <v>42767</v>
      </c>
      <c r="C13" s="101" t="s">
        <v>319</v>
      </c>
      <c r="D13" s="102" t="s">
        <v>254</v>
      </c>
      <c r="E13" s="119" t="s">
        <v>320</v>
      </c>
      <c r="F13" s="130" t="s">
        <v>24</v>
      </c>
      <c r="G13" s="135">
        <v>100</v>
      </c>
      <c r="H13" s="140">
        <v>83.5</v>
      </c>
      <c r="I13" s="145" t="s">
        <v>10</v>
      </c>
      <c r="J13" s="133">
        <v>93.5</v>
      </c>
      <c r="K13" s="134">
        <v>0</v>
      </c>
      <c r="L13" s="151">
        <v>0</v>
      </c>
      <c r="M13" s="134" t="s">
        <v>34</v>
      </c>
      <c r="N13" s="135">
        <v>174</v>
      </c>
      <c r="O13" s="99" t="s">
        <v>35</v>
      </c>
      <c r="P13" s="161" t="s">
        <v>19</v>
      </c>
      <c r="Q13" s="99" t="s">
        <v>375</v>
      </c>
      <c r="R13" s="129"/>
      <c r="S13" s="129"/>
    </row>
    <row r="14" spans="1:19" s="80" customFormat="1" ht="25.5" customHeight="1">
      <c r="A14" s="99">
        <v>6</v>
      </c>
      <c r="B14" s="100">
        <v>42768</v>
      </c>
      <c r="C14" s="101" t="s">
        <v>391</v>
      </c>
      <c r="D14" s="102" t="s">
        <v>254</v>
      </c>
      <c r="E14" s="119" t="s">
        <v>392</v>
      </c>
      <c r="F14" s="130">
        <v>8</v>
      </c>
      <c r="G14" s="135">
        <v>70</v>
      </c>
      <c r="H14" s="140">
        <v>83.5</v>
      </c>
      <c r="I14" s="145"/>
      <c r="J14" s="136">
        <v>27.5</v>
      </c>
      <c r="K14" s="134"/>
      <c r="L14" s="151"/>
      <c r="M14" s="134"/>
      <c r="N14" s="135"/>
      <c r="O14" s="99"/>
      <c r="P14" s="161"/>
      <c r="Q14" s="99"/>
      <c r="R14" s="129"/>
      <c r="S14" s="129"/>
    </row>
    <row r="15" spans="1:19" s="80" customFormat="1" ht="25.5" customHeight="1">
      <c r="A15" s="99">
        <v>7</v>
      </c>
      <c r="B15" s="100">
        <v>42773</v>
      </c>
      <c r="C15" s="101" t="s">
        <v>270</v>
      </c>
      <c r="D15" s="102" t="s">
        <v>254</v>
      </c>
      <c r="E15" s="119" t="s">
        <v>271</v>
      </c>
      <c r="F15" s="130">
        <v>10</v>
      </c>
      <c r="G15" s="135">
        <v>260</v>
      </c>
      <c r="H15" s="139">
        <v>200</v>
      </c>
      <c r="I15" s="144" t="s">
        <v>10</v>
      </c>
      <c r="J15" s="136">
        <v>190</v>
      </c>
      <c r="K15" s="134"/>
      <c r="L15" s="151"/>
      <c r="M15" s="134"/>
      <c r="N15" s="135"/>
      <c r="O15" s="99"/>
      <c r="P15" s="161"/>
      <c r="Q15" s="99"/>
      <c r="R15" s="129"/>
      <c r="S15" s="129"/>
    </row>
    <row r="16" spans="1:19" ht="25.5" customHeight="1">
      <c r="A16" s="99">
        <v>8</v>
      </c>
      <c r="B16" s="100">
        <v>42774</v>
      </c>
      <c r="C16" s="101" t="s">
        <v>326</v>
      </c>
      <c r="D16" s="103" t="s">
        <v>327</v>
      </c>
      <c r="E16" s="118" t="s">
        <v>327</v>
      </c>
      <c r="F16" s="99">
        <v>10</v>
      </c>
      <c r="G16" s="135">
        <v>336</v>
      </c>
      <c r="H16" s="139">
        <v>236</v>
      </c>
      <c r="I16" s="144" t="s">
        <v>33</v>
      </c>
      <c r="J16" s="135">
        <v>178</v>
      </c>
      <c r="K16" s="99">
        <v>184</v>
      </c>
      <c r="L16" s="153">
        <v>9</v>
      </c>
      <c r="M16" s="99" t="s">
        <v>34</v>
      </c>
      <c r="N16" s="135">
        <v>236</v>
      </c>
      <c r="O16" s="99">
        <v>3</v>
      </c>
      <c r="P16" s="163" t="s">
        <v>19</v>
      </c>
      <c r="Q16" s="134" t="s">
        <v>375</v>
      </c>
      <c r="R16" s="128"/>
      <c r="S16" s="128"/>
    </row>
    <row r="17" spans="1:19" ht="25.5" customHeight="1">
      <c r="A17" s="99">
        <v>9</v>
      </c>
      <c r="B17" s="100">
        <v>42409</v>
      </c>
      <c r="C17" s="101" t="s">
        <v>323</v>
      </c>
      <c r="D17" s="102" t="s">
        <v>254</v>
      </c>
      <c r="E17" s="118" t="s">
        <v>263</v>
      </c>
      <c r="F17" s="99" t="s">
        <v>37</v>
      </c>
      <c r="G17" s="135">
        <v>154</v>
      </c>
      <c r="H17" s="139">
        <v>136</v>
      </c>
      <c r="I17" s="144" t="s">
        <v>33</v>
      </c>
      <c r="J17" s="135">
        <v>42</v>
      </c>
      <c r="K17" s="99">
        <v>42</v>
      </c>
      <c r="L17" s="145" t="s">
        <v>368</v>
      </c>
      <c r="M17" s="99" t="s">
        <v>369</v>
      </c>
      <c r="N17" s="135">
        <v>60</v>
      </c>
      <c r="O17" s="99" t="s">
        <v>29</v>
      </c>
      <c r="P17" s="161" t="s">
        <v>19</v>
      </c>
      <c r="Q17" s="99" t="s">
        <v>377</v>
      </c>
      <c r="R17" s="128"/>
      <c r="S17" s="128"/>
    </row>
    <row r="18" spans="1:19" s="80" customFormat="1" ht="25.5" customHeight="1">
      <c r="A18" s="99">
        <v>10</v>
      </c>
      <c r="B18" s="100">
        <v>42776</v>
      </c>
      <c r="C18" s="101" t="s">
        <v>391</v>
      </c>
      <c r="D18" s="102" t="s">
        <v>254</v>
      </c>
      <c r="E18" s="119" t="s">
        <v>392</v>
      </c>
      <c r="F18" s="130">
        <v>8</v>
      </c>
      <c r="G18" s="135">
        <v>70</v>
      </c>
      <c r="H18" s="140">
        <v>83.5</v>
      </c>
      <c r="I18" s="145"/>
      <c r="J18" s="136">
        <v>27.5</v>
      </c>
      <c r="K18" s="134"/>
      <c r="L18" s="151"/>
      <c r="M18" s="134"/>
      <c r="N18" s="135"/>
      <c r="O18" s="99"/>
      <c r="P18" s="161"/>
      <c r="Q18" s="99"/>
      <c r="R18" s="129"/>
      <c r="S18" s="129"/>
    </row>
    <row r="19" spans="1:19" s="80" customFormat="1" ht="25.5" customHeight="1">
      <c r="A19" s="99">
        <v>11</v>
      </c>
      <c r="B19" s="100">
        <v>42780</v>
      </c>
      <c r="C19" s="101" t="s">
        <v>326</v>
      </c>
      <c r="D19" s="102" t="s">
        <v>254</v>
      </c>
      <c r="E19" s="118" t="s">
        <v>328</v>
      </c>
      <c r="F19" s="99" t="s">
        <v>365</v>
      </c>
      <c r="G19" s="135">
        <v>200</v>
      </c>
      <c r="H19" s="141">
        <v>160.5</v>
      </c>
      <c r="I19" s="146" t="s">
        <v>10</v>
      </c>
      <c r="J19" s="136">
        <v>74</v>
      </c>
      <c r="K19" s="134">
        <v>80</v>
      </c>
      <c r="L19" s="154">
        <v>27</v>
      </c>
      <c r="M19" s="134" t="s">
        <v>34</v>
      </c>
      <c r="N19" s="135">
        <v>116</v>
      </c>
      <c r="O19" s="99">
        <v>6</v>
      </c>
      <c r="P19" s="161" t="s">
        <v>19</v>
      </c>
      <c r="Q19" s="99" t="s">
        <v>374</v>
      </c>
      <c r="R19" s="129"/>
      <c r="S19" s="129"/>
    </row>
    <row r="20" spans="1:19" ht="25.5" customHeight="1">
      <c r="A20" s="99">
        <v>12</v>
      </c>
      <c r="B20" s="100">
        <v>42782</v>
      </c>
      <c r="C20" s="101" t="s">
        <v>324</v>
      </c>
      <c r="D20" s="102" t="s">
        <v>36</v>
      </c>
      <c r="E20" s="119" t="s">
        <v>36</v>
      </c>
      <c r="F20" s="99">
        <v>8</v>
      </c>
      <c r="G20" s="135">
        <v>177</v>
      </c>
      <c r="H20" s="142"/>
      <c r="I20" s="147"/>
      <c r="J20" s="135">
        <v>0</v>
      </c>
      <c r="K20" s="130">
        <v>35.3</v>
      </c>
      <c r="L20" s="150">
        <v>12</v>
      </c>
      <c r="M20" s="130" t="s">
        <v>34</v>
      </c>
      <c r="N20" s="156">
        <v>49.6</v>
      </c>
      <c r="O20" s="130" t="s">
        <v>29</v>
      </c>
      <c r="P20" s="99" t="s">
        <v>19</v>
      </c>
      <c r="Q20" s="99" t="s">
        <v>378</v>
      </c>
      <c r="R20" s="128"/>
      <c r="S20" s="128"/>
    </row>
    <row r="21" spans="1:19" ht="33" customHeight="1">
      <c r="A21" s="99">
        <v>13</v>
      </c>
      <c r="B21" s="100">
        <v>42788</v>
      </c>
      <c r="C21" s="101" t="s">
        <v>324</v>
      </c>
      <c r="D21" s="102" t="s">
        <v>325</v>
      </c>
      <c r="E21" s="119" t="s">
        <v>325</v>
      </c>
      <c r="F21" s="99">
        <v>6</v>
      </c>
      <c r="G21" s="135">
        <v>157</v>
      </c>
      <c r="H21" s="141">
        <v>114.5</v>
      </c>
      <c r="I21" s="146" t="s">
        <v>33</v>
      </c>
      <c r="J21" s="133">
        <v>9</v>
      </c>
      <c r="K21" s="134"/>
      <c r="L21" s="151">
        <v>16.6</v>
      </c>
      <c r="M21" s="134" t="s">
        <v>34</v>
      </c>
      <c r="N21" s="136">
        <v>149</v>
      </c>
      <c r="O21" s="104">
        <v>2</v>
      </c>
      <c r="P21" s="163"/>
      <c r="Q21" s="134"/>
      <c r="R21" s="128"/>
      <c r="S21" s="128"/>
    </row>
    <row r="22" spans="1:19" ht="25.5" customHeight="1">
      <c r="A22" s="99">
        <v>14</v>
      </c>
      <c r="B22" s="100">
        <v>42789</v>
      </c>
      <c r="C22" s="101" t="s">
        <v>326</v>
      </c>
      <c r="D22" s="102" t="s">
        <v>254</v>
      </c>
      <c r="E22" s="118" t="s">
        <v>329</v>
      </c>
      <c r="F22" s="99" t="s">
        <v>365</v>
      </c>
      <c r="G22" s="135">
        <v>300</v>
      </c>
      <c r="H22" s="142">
        <v>294</v>
      </c>
      <c r="I22" s="146" t="s">
        <v>10</v>
      </c>
      <c r="J22" s="136">
        <v>25.5</v>
      </c>
      <c r="K22" s="104">
        <v>76.5</v>
      </c>
      <c r="L22" s="154">
        <v>4</v>
      </c>
      <c r="M22" s="104" t="s">
        <v>34</v>
      </c>
      <c r="N22" s="135">
        <v>164</v>
      </c>
      <c r="O22" s="99">
        <v>8</v>
      </c>
      <c r="P22" s="161" t="s">
        <v>19</v>
      </c>
      <c r="Q22" s="99" t="s">
        <v>379</v>
      </c>
      <c r="R22" s="128"/>
      <c r="S22" s="128"/>
    </row>
    <row r="23" spans="1:19" ht="25.5" customHeight="1">
      <c r="A23" s="104"/>
      <c r="B23" s="105"/>
      <c r="C23" s="106"/>
      <c r="D23" s="107"/>
      <c r="E23" s="121"/>
      <c r="F23" s="104"/>
      <c r="G23" s="136"/>
      <c r="H23" s="142"/>
      <c r="I23" s="146"/>
      <c r="J23" s="136"/>
      <c r="K23" s="104"/>
      <c r="L23" s="154"/>
      <c r="M23" s="104"/>
      <c r="N23" s="136"/>
      <c r="O23" s="104"/>
      <c r="P23" s="162"/>
      <c r="Q23" s="104"/>
      <c r="R23" s="128"/>
      <c r="S23" s="128"/>
    </row>
    <row r="24" spans="1:19" ht="25.5" customHeight="1">
      <c r="A24" s="108" t="s">
        <v>330</v>
      </c>
      <c r="B24" s="105"/>
      <c r="C24" s="106"/>
      <c r="D24" s="107"/>
      <c r="E24" s="121"/>
      <c r="F24" s="104"/>
      <c r="G24" s="136"/>
      <c r="H24" s="142"/>
      <c r="I24" s="146"/>
      <c r="J24" s="136"/>
      <c r="K24" s="104"/>
      <c r="L24" s="154"/>
      <c r="M24" s="104"/>
      <c r="N24" s="136"/>
      <c r="O24" s="104"/>
      <c r="P24" s="162"/>
      <c r="Q24" s="104"/>
      <c r="R24" s="128"/>
      <c r="S24" s="128"/>
    </row>
    <row r="25" spans="1:19" ht="25.5" customHeight="1">
      <c r="A25" s="99">
        <v>15</v>
      </c>
      <c r="B25" s="100">
        <v>42795</v>
      </c>
      <c r="C25" s="101" t="s">
        <v>333</v>
      </c>
      <c r="D25" s="102" t="s">
        <v>334</v>
      </c>
      <c r="E25" s="119" t="s">
        <v>334</v>
      </c>
      <c r="F25" s="104">
        <v>8</v>
      </c>
      <c r="G25" s="135">
        <v>191</v>
      </c>
      <c r="H25" s="142">
        <v>162</v>
      </c>
      <c r="I25" s="146" t="s">
        <v>33</v>
      </c>
      <c r="J25" s="133">
        <v>52.5</v>
      </c>
      <c r="K25" s="134">
        <v>109</v>
      </c>
      <c r="L25" s="151">
        <v>16.6</v>
      </c>
      <c r="M25" s="134" t="s">
        <v>34</v>
      </c>
      <c r="N25" s="136">
        <v>152</v>
      </c>
      <c r="O25" s="104" t="s">
        <v>37</v>
      </c>
      <c r="P25" s="163" t="s">
        <v>19</v>
      </c>
      <c r="Q25" s="134" t="s">
        <v>381</v>
      </c>
      <c r="R25" s="128"/>
      <c r="S25" s="128"/>
    </row>
    <row r="26" spans="1:19" ht="25.5" customHeight="1">
      <c r="A26" s="99">
        <v>16</v>
      </c>
      <c r="B26" s="100">
        <v>42797</v>
      </c>
      <c r="C26" s="101" t="s">
        <v>331</v>
      </c>
      <c r="D26" s="102" t="s">
        <v>332</v>
      </c>
      <c r="E26" s="119" t="s">
        <v>332</v>
      </c>
      <c r="F26" s="99">
        <v>12</v>
      </c>
      <c r="G26" s="135">
        <v>170</v>
      </c>
      <c r="H26" s="139">
        <v>142</v>
      </c>
      <c r="I26" s="146" t="s">
        <v>33</v>
      </c>
      <c r="J26" s="133">
        <v>52.5</v>
      </c>
      <c r="K26" s="134">
        <v>109</v>
      </c>
      <c r="L26" s="151">
        <v>16.6</v>
      </c>
      <c r="M26" s="134" t="s">
        <v>34</v>
      </c>
      <c r="N26" s="136">
        <v>112.8</v>
      </c>
      <c r="O26" s="104" t="s">
        <v>29</v>
      </c>
      <c r="P26" s="163" t="s">
        <v>19</v>
      </c>
      <c r="Q26" s="134" t="s">
        <v>380</v>
      </c>
      <c r="R26" s="128"/>
      <c r="S26" s="128"/>
    </row>
    <row r="27" spans="1:19" ht="25.5" customHeight="1">
      <c r="A27" s="99">
        <v>17</v>
      </c>
      <c r="B27" s="100">
        <v>42801</v>
      </c>
      <c r="C27" s="101" t="s">
        <v>331</v>
      </c>
      <c r="D27" s="102" t="s">
        <v>332</v>
      </c>
      <c r="E27" s="119" t="s">
        <v>332</v>
      </c>
      <c r="F27" s="99">
        <v>12</v>
      </c>
      <c r="G27" s="135">
        <v>170</v>
      </c>
      <c r="H27" s="139">
        <v>142</v>
      </c>
      <c r="I27" s="146" t="s">
        <v>33</v>
      </c>
      <c r="J27" s="133">
        <v>52.5</v>
      </c>
      <c r="K27" s="134">
        <v>109</v>
      </c>
      <c r="L27" s="151">
        <v>16.6</v>
      </c>
      <c r="M27" s="134" t="s">
        <v>34</v>
      </c>
      <c r="N27" s="136">
        <v>112.8</v>
      </c>
      <c r="O27" s="104" t="s">
        <v>29</v>
      </c>
      <c r="P27" s="163" t="s">
        <v>19</v>
      </c>
      <c r="Q27" s="134" t="s">
        <v>380</v>
      </c>
      <c r="R27" s="128"/>
      <c r="S27" s="128"/>
    </row>
    <row r="28" spans="1:19" ht="25.5" customHeight="1">
      <c r="A28" s="99">
        <v>18</v>
      </c>
      <c r="B28" s="100">
        <v>42808</v>
      </c>
      <c r="C28" s="101" t="s">
        <v>341</v>
      </c>
      <c r="D28" s="102" t="s">
        <v>254</v>
      </c>
      <c r="E28" s="118" t="s">
        <v>342</v>
      </c>
      <c r="F28" s="104">
        <v>12</v>
      </c>
      <c r="G28" s="136">
        <v>140</v>
      </c>
      <c r="H28" s="141"/>
      <c r="I28" s="146" t="s">
        <v>33</v>
      </c>
      <c r="J28" s="136">
        <v>124</v>
      </c>
      <c r="K28" s="104">
        <v>22</v>
      </c>
      <c r="L28" s="154"/>
      <c r="M28" s="104"/>
      <c r="N28" s="136"/>
      <c r="O28" s="104"/>
      <c r="P28" s="162"/>
      <c r="Q28" s="104"/>
      <c r="R28" s="128"/>
      <c r="S28" s="128"/>
    </row>
    <row r="29" spans="1:19" ht="25.5" customHeight="1">
      <c r="A29" s="99">
        <v>19</v>
      </c>
      <c r="B29" s="100">
        <v>42809</v>
      </c>
      <c r="C29" s="101" t="s">
        <v>333</v>
      </c>
      <c r="D29" s="102" t="s">
        <v>254</v>
      </c>
      <c r="E29" s="118" t="s">
        <v>337</v>
      </c>
      <c r="F29" s="104">
        <v>12</v>
      </c>
      <c r="G29" s="133">
        <v>234</v>
      </c>
      <c r="H29" s="141">
        <v>171.5</v>
      </c>
      <c r="I29" s="146" t="s">
        <v>33</v>
      </c>
      <c r="J29" s="136">
        <v>25.5</v>
      </c>
      <c r="K29" s="104">
        <v>52</v>
      </c>
      <c r="L29" s="154">
        <v>19</v>
      </c>
      <c r="M29" s="104" t="s">
        <v>34</v>
      </c>
      <c r="N29" s="136">
        <v>54</v>
      </c>
      <c r="O29" s="104">
        <v>8</v>
      </c>
      <c r="P29" s="162" t="s">
        <v>19</v>
      </c>
      <c r="Q29" s="104" t="s">
        <v>375</v>
      </c>
      <c r="R29" s="128"/>
      <c r="S29" s="128"/>
    </row>
    <row r="30" spans="1:19" ht="51">
      <c r="A30" s="99">
        <v>20</v>
      </c>
      <c r="B30" s="100">
        <v>42810</v>
      </c>
      <c r="C30" s="101" t="s">
        <v>335</v>
      </c>
      <c r="D30" s="102" t="s">
        <v>254</v>
      </c>
      <c r="E30" s="118" t="s">
        <v>336</v>
      </c>
      <c r="F30" s="104">
        <v>8</v>
      </c>
      <c r="G30" s="133">
        <v>234</v>
      </c>
      <c r="H30" s="141">
        <v>171.5</v>
      </c>
      <c r="I30" s="146" t="s">
        <v>33</v>
      </c>
      <c r="J30" s="136">
        <v>25.5</v>
      </c>
      <c r="K30" s="104">
        <v>52</v>
      </c>
      <c r="L30" s="154">
        <v>19</v>
      </c>
      <c r="M30" s="104" t="s">
        <v>34</v>
      </c>
      <c r="N30" s="136">
        <v>94.8</v>
      </c>
      <c r="O30" s="104">
        <v>2</v>
      </c>
      <c r="P30" s="162" t="s">
        <v>19</v>
      </c>
      <c r="Q30" s="104" t="s">
        <v>375</v>
      </c>
      <c r="R30" s="128"/>
      <c r="S30" s="128"/>
    </row>
    <row r="31" spans="1:19" ht="25.5" customHeight="1">
      <c r="A31" s="99">
        <v>21</v>
      </c>
      <c r="B31" s="100">
        <v>42817</v>
      </c>
      <c r="C31" s="101" t="s">
        <v>73</v>
      </c>
      <c r="D31" s="102" t="s">
        <v>254</v>
      </c>
      <c r="E31" s="118" t="s">
        <v>338</v>
      </c>
      <c r="F31" s="104">
        <v>12</v>
      </c>
      <c r="G31" s="133">
        <v>170</v>
      </c>
      <c r="H31" s="141">
        <v>160</v>
      </c>
      <c r="I31" s="147" t="s">
        <v>33</v>
      </c>
      <c r="J31" s="136">
        <v>3</v>
      </c>
      <c r="K31" s="104">
        <v>37.9</v>
      </c>
      <c r="L31" s="154">
        <v>6</v>
      </c>
      <c r="M31" s="104" t="s">
        <v>34</v>
      </c>
      <c r="N31" s="136">
        <v>91.5</v>
      </c>
      <c r="O31" s="104">
        <v>6</v>
      </c>
      <c r="P31" s="162" t="s">
        <v>19</v>
      </c>
      <c r="Q31" s="104" t="s">
        <v>382</v>
      </c>
      <c r="R31" s="128"/>
      <c r="S31" s="128"/>
    </row>
    <row r="32" spans="1:19" ht="25.5" customHeight="1">
      <c r="A32" s="164">
        <v>22</v>
      </c>
      <c r="B32" s="100">
        <v>42821</v>
      </c>
      <c r="C32" s="101" t="s">
        <v>172</v>
      </c>
      <c r="D32" s="102" t="s">
        <v>339</v>
      </c>
      <c r="E32" s="118" t="s">
        <v>340</v>
      </c>
      <c r="F32" s="99">
        <v>12</v>
      </c>
      <c r="G32" s="135">
        <v>35</v>
      </c>
      <c r="H32" s="140">
        <v>29</v>
      </c>
      <c r="I32" s="145" t="s">
        <v>33</v>
      </c>
      <c r="J32" s="135">
        <v>7.62</v>
      </c>
      <c r="K32" s="99">
        <v>22</v>
      </c>
      <c r="L32" s="153">
        <v>4.5</v>
      </c>
      <c r="M32" s="99" t="s">
        <v>34</v>
      </c>
      <c r="N32" s="135">
        <v>27.85</v>
      </c>
      <c r="O32" s="99">
        <v>3</v>
      </c>
      <c r="P32" s="161" t="s">
        <v>19</v>
      </c>
      <c r="Q32" s="99" t="s">
        <v>383</v>
      </c>
      <c r="R32" s="128"/>
      <c r="S32" s="128"/>
    </row>
    <row r="33" spans="1:19" ht="25.5" customHeight="1">
      <c r="A33" s="178" t="s">
        <v>343</v>
      </c>
      <c r="B33" s="178"/>
      <c r="C33" s="178"/>
      <c r="D33" s="178"/>
      <c r="E33" s="82">
        <f>COUNTA(E6:E32)</f>
        <v>22</v>
      </c>
      <c r="F33" s="137"/>
      <c r="G33" s="138"/>
      <c r="H33" s="137"/>
      <c r="I33" s="80"/>
      <c r="J33" s="80"/>
      <c r="K33" s="80"/>
      <c r="L33" s="80"/>
      <c r="M33" s="80"/>
      <c r="N33" s="80"/>
      <c r="O33" s="80"/>
      <c r="P33" s="80"/>
      <c r="Q33" s="80"/>
      <c r="R33" s="128"/>
      <c r="S33" s="128"/>
    </row>
    <row r="34" spans="1:19" ht="25.5" customHeight="1">
      <c r="A34" s="108" t="s">
        <v>344</v>
      </c>
      <c r="B34" s="105"/>
      <c r="C34" s="106"/>
      <c r="D34" s="107"/>
      <c r="E34" s="121"/>
      <c r="F34" s="104"/>
      <c r="G34" s="133"/>
      <c r="H34" s="141"/>
      <c r="I34" s="146"/>
      <c r="J34" s="136"/>
      <c r="K34" s="104"/>
      <c r="L34" s="154"/>
      <c r="M34" s="104"/>
      <c r="N34" s="136"/>
      <c r="O34" s="104"/>
      <c r="P34" s="162"/>
      <c r="Q34" s="104"/>
      <c r="R34" s="128"/>
      <c r="S34" s="128"/>
    </row>
    <row r="35" spans="1:19" ht="25.5" customHeight="1">
      <c r="A35" s="99">
        <v>23</v>
      </c>
      <c r="B35" s="100" t="s">
        <v>345</v>
      </c>
      <c r="C35" s="101" t="s">
        <v>346</v>
      </c>
      <c r="D35" s="102" t="s">
        <v>254</v>
      </c>
      <c r="E35" s="118" t="s">
        <v>347</v>
      </c>
      <c r="F35" s="104"/>
      <c r="G35" s="133"/>
      <c r="H35" s="141"/>
      <c r="I35" s="146"/>
      <c r="J35" s="136"/>
      <c r="K35" s="104"/>
      <c r="L35" s="154"/>
      <c r="M35" s="104"/>
      <c r="N35" s="136"/>
      <c r="O35" s="104"/>
      <c r="P35" s="162"/>
      <c r="Q35" s="104"/>
      <c r="R35" s="128"/>
      <c r="S35" s="128"/>
    </row>
    <row r="36" spans="1:19" ht="25.5" customHeight="1">
      <c r="A36" s="99">
        <v>24</v>
      </c>
      <c r="B36" s="100" t="s">
        <v>393</v>
      </c>
      <c r="C36" s="101" t="s">
        <v>267</v>
      </c>
      <c r="D36" s="102" t="s">
        <v>348</v>
      </c>
      <c r="E36" s="118" t="s">
        <v>230</v>
      </c>
      <c r="F36" s="104">
        <v>8</v>
      </c>
      <c r="G36" s="133">
        <v>275</v>
      </c>
      <c r="H36" s="141"/>
      <c r="I36" s="146"/>
      <c r="J36" s="136">
        <v>120</v>
      </c>
      <c r="K36" s="104">
        <v>225</v>
      </c>
      <c r="L36" s="154">
        <v>3.5</v>
      </c>
      <c r="M36" s="104" t="s">
        <v>34</v>
      </c>
      <c r="N36" s="157" t="s">
        <v>370</v>
      </c>
      <c r="O36" s="158" t="s">
        <v>371</v>
      </c>
      <c r="P36" s="162" t="s">
        <v>19</v>
      </c>
      <c r="Q36" s="104" t="s">
        <v>384</v>
      </c>
      <c r="R36" s="128"/>
      <c r="S36" s="128"/>
    </row>
    <row r="37" spans="1:19" ht="25.5" customHeight="1">
      <c r="A37" s="99">
        <v>25</v>
      </c>
      <c r="B37" s="100">
        <v>42842</v>
      </c>
      <c r="C37" s="101" t="s">
        <v>172</v>
      </c>
      <c r="D37" s="102" t="s">
        <v>349</v>
      </c>
      <c r="E37" s="118" t="s">
        <v>349</v>
      </c>
      <c r="F37" s="104">
        <v>8</v>
      </c>
      <c r="G37" s="133">
        <v>35</v>
      </c>
      <c r="H37" s="141">
        <v>29</v>
      </c>
      <c r="I37" s="146" t="s">
        <v>33</v>
      </c>
      <c r="J37" s="136">
        <v>7.62</v>
      </c>
      <c r="K37" s="104">
        <v>22</v>
      </c>
      <c r="L37" s="154">
        <v>4.5</v>
      </c>
      <c r="M37" s="104" t="s">
        <v>34</v>
      </c>
      <c r="N37" s="136">
        <v>30</v>
      </c>
      <c r="O37" s="104">
        <v>3</v>
      </c>
      <c r="P37" s="162" t="s">
        <v>19</v>
      </c>
      <c r="Q37" s="104" t="s">
        <v>383</v>
      </c>
      <c r="R37" s="128"/>
      <c r="S37" s="128"/>
    </row>
    <row r="38" spans="1:19" ht="25.5" customHeight="1">
      <c r="A38" s="104"/>
      <c r="B38" s="105"/>
      <c r="C38" s="106"/>
      <c r="D38" s="107"/>
      <c r="E38" s="121"/>
      <c r="F38" s="104"/>
      <c r="G38" s="133"/>
      <c r="H38" s="141"/>
      <c r="I38" s="146"/>
      <c r="J38" s="136"/>
      <c r="K38" s="104"/>
      <c r="L38" s="154"/>
      <c r="M38" s="104"/>
      <c r="N38" s="136"/>
      <c r="O38" s="104"/>
      <c r="P38" s="127"/>
      <c r="Q38" s="104"/>
      <c r="R38" s="128"/>
      <c r="S38" s="128"/>
    </row>
    <row r="39" spans="1:19" ht="25.5" customHeight="1">
      <c r="A39" s="108" t="s">
        <v>350</v>
      </c>
      <c r="B39" s="105"/>
      <c r="C39" s="106"/>
      <c r="D39" s="107"/>
      <c r="E39" s="121"/>
      <c r="F39" s="104"/>
      <c r="G39" s="133"/>
      <c r="H39" s="141"/>
      <c r="I39" s="146"/>
      <c r="J39" s="136"/>
      <c r="K39" s="104"/>
      <c r="L39" s="154"/>
      <c r="M39" s="104"/>
      <c r="N39" s="136"/>
      <c r="O39" s="104"/>
      <c r="P39" s="127"/>
      <c r="Q39" s="104"/>
      <c r="R39" s="128"/>
      <c r="S39" s="128"/>
    </row>
    <row r="40" spans="1:19" ht="25.5" customHeight="1">
      <c r="A40" s="99">
        <v>26</v>
      </c>
      <c r="B40" s="100">
        <v>42857</v>
      </c>
      <c r="C40" s="101" t="s">
        <v>346</v>
      </c>
      <c r="D40" s="102" t="s">
        <v>254</v>
      </c>
      <c r="E40" s="118" t="s">
        <v>256</v>
      </c>
      <c r="F40" s="104"/>
      <c r="G40" s="133"/>
      <c r="H40" s="141"/>
      <c r="I40" s="146"/>
      <c r="J40" s="136"/>
      <c r="K40" s="104"/>
      <c r="L40" s="154"/>
      <c r="M40" s="104"/>
      <c r="N40" s="136"/>
      <c r="O40" s="104"/>
      <c r="P40" s="127"/>
      <c r="Q40" s="104"/>
      <c r="R40" s="128"/>
      <c r="S40" s="128"/>
    </row>
    <row r="41" spans="1:19" ht="25.5" customHeight="1">
      <c r="A41" s="99">
        <v>27</v>
      </c>
      <c r="B41" s="100">
        <v>42860</v>
      </c>
      <c r="C41" s="101" t="s">
        <v>300</v>
      </c>
      <c r="D41" s="102" t="s">
        <v>254</v>
      </c>
      <c r="E41" s="118" t="s">
        <v>394</v>
      </c>
      <c r="F41" s="104"/>
      <c r="G41" s="136"/>
      <c r="H41" s="142"/>
      <c r="I41" s="146"/>
      <c r="J41" s="136"/>
      <c r="K41" s="104"/>
      <c r="L41" s="154"/>
      <c r="M41" s="104"/>
      <c r="N41" s="136"/>
      <c r="O41" s="104"/>
      <c r="P41" s="127"/>
      <c r="Q41" s="104"/>
      <c r="R41" s="128"/>
      <c r="S41" s="128"/>
    </row>
    <row r="42" spans="1:19" ht="25.5" customHeight="1">
      <c r="A42" s="99">
        <v>28</v>
      </c>
      <c r="B42" s="100">
        <v>42863</v>
      </c>
      <c r="C42" s="101" t="s">
        <v>346</v>
      </c>
      <c r="D42" s="102" t="s">
        <v>254</v>
      </c>
      <c r="E42" s="118" t="s">
        <v>351</v>
      </c>
      <c r="F42" s="104">
        <v>8</v>
      </c>
      <c r="G42" s="136">
        <v>20</v>
      </c>
      <c r="H42" s="142"/>
      <c r="I42" s="146"/>
      <c r="J42" s="136"/>
      <c r="K42" s="104"/>
      <c r="L42" s="154"/>
      <c r="M42" s="104"/>
      <c r="N42" s="136"/>
      <c r="O42" s="104"/>
      <c r="P42" s="127"/>
      <c r="Q42" s="104"/>
      <c r="R42" s="128"/>
      <c r="S42" s="128"/>
    </row>
    <row r="43" spans="1:19" ht="25.5" customHeight="1">
      <c r="A43" s="99">
        <v>29</v>
      </c>
      <c r="B43" s="100">
        <v>42878</v>
      </c>
      <c r="C43" s="101" t="s">
        <v>353</v>
      </c>
      <c r="D43" s="102" t="s">
        <v>354</v>
      </c>
      <c r="E43" s="118" t="s">
        <v>249</v>
      </c>
      <c r="F43" s="99">
        <v>10</v>
      </c>
      <c r="G43" s="135">
        <v>193</v>
      </c>
      <c r="H43" s="139">
        <v>145</v>
      </c>
      <c r="I43" s="144" t="s">
        <v>33</v>
      </c>
      <c r="J43" s="135">
        <v>28</v>
      </c>
      <c r="K43" s="99">
        <v>120</v>
      </c>
      <c r="L43" s="153">
        <v>22</v>
      </c>
      <c r="M43" s="99" t="s">
        <v>34</v>
      </c>
      <c r="N43" s="135">
        <v>120</v>
      </c>
      <c r="O43" s="99">
        <v>4</v>
      </c>
      <c r="P43" s="127"/>
      <c r="Q43" s="104"/>
      <c r="R43" s="128"/>
      <c r="S43" s="128"/>
    </row>
    <row r="44" spans="1:19" ht="25.5" customHeight="1">
      <c r="A44" s="99">
        <v>30</v>
      </c>
      <c r="B44" s="100">
        <v>42879</v>
      </c>
      <c r="C44" s="101" t="s">
        <v>319</v>
      </c>
      <c r="D44" s="102" t="s">
        <v>352</v>
      </c>
      <c r="E44" s="118" t="s">
        <v>249</v>
      </c>
      <c r="F44" s="99">
        <v>6</v>
      </c>
      <c r="G44" s="135">
        <v>94</v>
      </c>
      <c r="H44" s="139"/>
      <c r="I44" s="144"/>
      <c r="J44" s="135"/>
      <c r="K44" s="99"/>
      <c r="L44" s="153"/>
      <c r="M44" s="99"/>
      <c r="N44" s="135"/>
      <c r="O44" s="99"/>
      <c r="P44" s="127"/>
      <c r="Q44" s="104"/>
      <c r="R44" s="128"/>
      <c r="S44" s="128"/>
    </row>
    <row r="45" spans="1:19" ht="25.5" customHeight="1">
      <c r="A45" s="99">
        <v>31</v>
      </c>
      <c r="B45" s="100">
        <v>42885</v>
      </c>
      <c r="C45" s="101" t="s">
        <v>355</v>
      </c>
      <c r="D45" s="102" t="s">
        <v>356</v>
      </c>
      <c r="E45" s="118" t="s">
        <v>356</v>
      </c>
      <c r="F45" s="99">
        <v>8</v>
      </c>
      <c r="G45" s="135">
        <v>168</v>
      </c>
      <c r="H45" s="139">
        <v>152</v>
      </c>
      <c r="I45" s="144" t="s">
        <v>33</v>
      </c>
      <c r="J45" s="135">
        <v>26</v>
      </c>
      <c r="K45" s="99">
        <v>55</v>
      </c>
      <c r="L45" s="153">
        <v>2.24</v>
      </c>
      <c r="M45" s="99" t="s">
        <v>34</v>
      </c>
      <c r="N45" s="159">
        <v>55</v>
      </c>
      <c r="O45" s="159" t="s">
        <v>372</v>
      </c>
      <c r="P45" s="127"/>
      <c r="Q45" s="99">
        <v>15</v>
      </c>
      <c r="R45" s="128"/>
      <c r="S45" s="128"/>
    </row>
    <row r="46" spans="1:19" ht="25.5" customHeight="1">
      <c r="A46" s="99">
        <v>32</v>
      </c>
      <c r="B46" s="100">
        <v>42886</v>
      </c>
      <c r="C46" s="101" t="s">
        <v>395</v>
      </c>
      <c r="D46" s="102" t="s">
        <v>396</v>
      </c>
      <c r="E46" s="102" t="s">
        <v>396</v>
      </c>
      <c r="F46" s="99">
        <v>6</v>
      </c>
      <c r="G46" s="135">
        <v>39</v>
      </c>
      <c r="H46" s="142"/>
      <c r="I46" s="146"/>
      <c r="J46" s="136"/>
      <c r="K46" s="104"/>
      <c r="L46" s="154"/>
      <c r="M46" s="104"/>
      <c r="N46" s="136"/>
      <c r="O46" s="104"/>
      <c r="P46" s="127"/>
      <c r="Q46" s="104"/>
      <c r="R46" s="128"/>
      <c r="S46" s="128"/>
    </row>
    <row r="47" spans="1:19" ht="25.5" customHeight="1">
      <c r="A47" s="110"/>
      <c r="B47" s="111"/>
      <c r="C47" s="112"/>
      <c r="D47" s="113"/>
      <c r="E47" s="114"/>
      <c r="F47" s="110"/>
      <c r="G47" s="138"/>
      <c r="H47" s="143"/>
      <c r="I47" s="148"/>
      <c r="J47" s="149"/>
      <c r="K47" s="110"/>
      <c r="L47" s="155"/>
      <c r="M47" s="110"/>
      <c r="N47" s="149"/>
      <c r="O47" s="110"/>
      <c r="P47" s="127"/>
      <c r="Q47" s="110"/>
      <c r="R47" s="128"/>
      <c r="S47" s="128"/>
    </row>
    <row r="48" spans="1:19" ht="25.5" customHeight="1">
      <c r="A48" s="108" t="s">
        <v>357</v>
      </c>
      <c r="B48" s="105"/>
      <c r="C48" s="106"/>
      <c r="D48" s="107"/>
      <c r="E48" s="121"/>
      <c r="F48" s="104"/>
      <c r="G48" s="133"/>
      <c r="H48" s="141"/>
      <c r="I48" s="146"/>
      <c r="J48" s="136"/>
      <c r="K48" s="104"/>
      <c r="L48" s="154"/>
      <c r="M48" s="104"/>
      <c r="N48" s="136"/>
      <c r="O48" s="104"/>
      <c r="P48" s="127"/>
      <c r="Q48" s="104"/>
      <c r="R48" s="128"/>
      <c r="S48" s="128"/>
    </row>
    <row r="49" spans="1:19" ht="25.5" customHeight="1">
      <c r="A49" s="99">
        <v>33</v>
      </c>
      <c r="B49" s="100">
        <v>42887</v>
      </c>
      <c r="C49" s="101" t="s">
        <v>223</v>
      </c>
      <c r="D49" s="102" t="s">
        <v>397</v>
      </c>
      <c r="E49" s="118" t="s">
        <v>398</v>
      </c>
      <c r="F49" s="99">
        <v>8</v>
      </c>
      <c r="G49" s="135">
        <v>58.5</v>
      </c>
      <c r="H49" s="142"/>
      <c r="I49" s="147" t="s">
        <v>33</v>
      </c>
      <c r="J49" s="135"/>
      <c r="K49" s="104"/>
      <c r="L49" s="153"/>
      <c r="M49" s="104"/>
      <c r="N49" s="160"/>
      <c r="O49" s="159"/>
      <c r="P49" s="127"/>
      <c r="Q49" s="104"/>
      <c r="R49" s="128"/>
      <c r="S49" s="128"/>
    </row>
    <row r="50" spans="1:19" ht="25.5" customHeight="1">
      <c r="A50" s="99">
        <v>34</v>
      </c>
      <c r="B50" s="100">
        <v>42892</v>
      </c>
      <c r="C50" s="101" t="s">
        <v>355</v>
      </c>
      <c r="D50" s="102" t="s">
        <v>358</v>
      </c>
      <c r="E50" s="118" t="s">
        <v>358</v>
      </c>
      <c r="F50" s="99">
        <v>10</v>
      </c>
      <c r="G50" s="135">
        <v>174</v>
      </c>
      <c r="H50" s="142">
        <v>158</v>
      </c>
      <c r="I50" s="147" t="s">
        <v>33</v>
      </c>
      <c r="J50" s="135">
        <v>22</v>
      </c>
      <c r="K50" s="104">
        <v>55</v>
      </c>
      <c r="L50" s="153">
        <v>3.32</v>
      </c>
      <c r="M50" s="104" t="s">
        <v>34</v>
      </c>
      <c r="N50" s="160">
        <v>157</v>
      </c>
      <c r="O50" s="159">
        <v>4</v>
      </c>
      <c r="P50" s="127"/>
      <c r="Q50" s="104" t="s">
        <v>385</v>
      </c>
      <c r="R50" s="128"/>
      <c r="S50" s="128"/>
    </row>
    <row r="51" spans="1:19" ht="25.5" customHeight="1">
      <c r="A51" s="99">
        <v>35</v>
      </c>
      <c r="B51" s="100">
        <v>42893</v>
      </c>
      <c r="C51" s="101" t="s">
        <v>324</v>
      </c>
      <c r="D51" s="102" t="s">
        <v>254</v>
      </c>
      <c r="E51" s="119" t="s">
        <v>249</v>
      </c>
      <c r="F51" s="99" t="s">
        <v>366</v>
      </c>
      <c r="G51" s="135">
        <v>48</v>
      </c>
      <c r="H51" s="142"/>
      <c r="I51" s="147"/>
      <c r="J51" s="135">
        <v>0</v>
      </c>
      <c r="K51" s="130">
        <v>25</v>
      </c>
      <c r="L51" s="150">
        <v>3</v>
      </c>
      <c r="M51" s="130" t="s">
        <v>34</v>
      </c>
      <c r="N51" s="156">
        <v>38.4</v>
      </c>
      <c r="O51" s="130" t="s">
        <v>373</v>
      </c>
      <c r="P51" s="127"/>
      <c r="Q51" s="99" t="s">
        <v>386</v>
      </c>
      <c r="R51" s="128"/>
      <c r="S51" s="128"/>
    </row>
    <row r="52" spans="1:19" ht="25.5" customHeight="1">
      <c r="A52" s="99">
        <v>36</v>
      </c>
      <c r="B52" s="100">
        <v>42899</v>
      </c>
      <c r="C52" s="101" t="s">
        <v>360</v>
      </c>
      <c r="D52" s="102" t="s">
        <v>361</v>
      </c>
      <c r="E52" s="119" t="s">
        <v>362</v>
      </c>
      <c r="F52" s="99">
        <v>10</v>
      </c>
      <c r="G52" s="135">
        <v>174</v>
      </c>
      <c r="H52" s="142">
        <v>158</v>
      </c>
      <c r="I52" s="147" t="s">
        <v>33</v>
      </c>
      <c r="J52" s="135">
        <v>22</v>
      </c>
      <c r="K52" s="130">
        <v>55</v>
      </c>
      <c r="L52" s="150">
        <v>3.32</v>
      </c>
      <c r="M52" s="130" t="s">
        <v>34</v>
      </c>
      <c r="N52" s="156">
        <v>157</v>
      </c>
      <c r="O52" s="130">
        <v>4</v>
      </c>
      <c r="P52" s="127"/>
      <c r="Q52" s="99" t="s">
        <v>385</v>
      </c>
      <c r="R52" s="128"/>
      <c r="S52" s="128"/>
    </row>
    <row r="53" spans="1:19" ht="25.5" customHeight="1">
      <c r="A53" s="99">
        <v>37</v>
      </c>
      <c r="B53" s="100">
        <v>42900</v>
      </c>
      <c r="C53" s="101" t="s">
        <v>261</v>
      </c>
      <c r="D53" s="102" t="s">
        <v>254</v>
      </c>
      <c r="E53" s="119" t="s">
        <v>359</v>
      </c>
      <c r="F53" s="99">
        <v>8</v>
      </c>
      <c r="G53" s="135">
        <v>147</v>
      </c>
      <c r="H53" s="142"/>
      <c r="I53" s="147"/>
      <c r="J53" s="135"/>
      <c r="K53" s="130"/>
      <c r="L53" s="150"/>
      <c r="M53" s="130"/>
      <c r="N53" s="156"/>
      <c r="O53" s="130"/>
      <c r="P53" s="127"/>
      <c r="Q53" s="99"/>
      <c r="R53" s="128"/>
      <c r="S53" s="128"/>
    </row>
    <row r="54" spans="1:19" ht="25.5" customHeight="1">
      <c r="A54" s="99">
        <v>38</v>
      </c>
      <c r="B54" s="100">
        <v>42906</v>
      </c>
      <c r="C54" s="101" t="s">
        <v>437</v>
      </c>
      <c r="D54" s="102" t="s">
        <v>295</v>
      </c>
      <c r="E54" s="119" t="s">
        <v>230</v>
      </c>
      <c r="F54" s="99"/>
      <c r="G54" s="135">
        <v>300</v>
      </c>
      <c r="H54" s="142"/>
      <c r="I54" s="147"/>
      <c r="J54" s="135">
        <v>68</v>
      </c>
      <c r="K54" s="130"/>
      <c r="L54" s="150"/>
      <c r="M54" s="130"/>
      <c r="N54" s="156"/>
      <c r="O54" s="130"/>
      <c r="P54" s="127"/>
      <c r="Q54" s="99"/>
      <c r="R54" s="128"/>
      <c r="S54" s="128"/>
    </row>
    <row r="55" spans="1:19" ht="25.5" customHeight="1">
      <c r="A55" s="99">
        <v>39</v>
      </c>
      <c r="B55" s="100">
        <v>42912</v>
      </c>
      <c r="C55" s="101" t="s">
        <v>406</v>
      </c>
      <c r="D55" s="102" t="s">
        <v>254</v>
      </c>
      <c r="E55" s="119" t="s">
        <v>407</v>
      </c>
      <c r="F55" s="99">
        <v>12</v>
      </c>
      <c r="G55" s="135">
        <v>189.5</v>
      </c>
      <c r="H55" s="142">
        <f>G55-16.5</f>
        <v>173</v>
      </c>
      <c r="I55" s="147" t="s">
        <v>33</v>
      </c>
      <c r="J55" s="135">
        <v>21.5</v>
      </c>
      <c r="K55" s="130"/>
      <c r="L55" s="150"/>
      <c r="M55" s="130"/>
      <c r="N55" s="156"/>
      <c r="O55" s="130"/>
      <c r="P55" s="127"/>
      <c r="Q55" s="99"/>
      <c r="R55" s="128"/>
      <c r="S55" s="128"/>
    </row>
    <row r="56" spans="1:19" ht="25.5" customHeight="1">
      <c r="A56" s="99">
        <v>40</v>
      </c>
      <c r="B56" s="100">
        <v>42914</v>
      </c>
      <c r="C56" s="101" t="s">
        <v>58</v>
      </c>
      <c r="D56" s="102" t="s">
        <v>254</v>
      </c>
      <c r="E56" s="119" t="s">
        <v>400</v>
      </c>
      <c r="F56" s="99"/>
      <c r="G56" s="135"/>
      <c r="H56" s="142"/>
      <c r="I56" s="147"/>
      <c r="J56" s="135"/>
      <c r="K56" s="130"/>
      <c r="L56" s="150"/>
      <c r="M56" s="130"/>
      <c r="N56" s="156"/>
      <c r="O56" s="130"/>
      <c r="P56" s="127"/>
      <c r="Q56" s="99"/>
      <c r="R56" s="128"/>
      <c r="S56" s="128"/>
    </row>
    <row r="57" spans="1:19" ht="25.5" customHeight="1">
      <c r="A57" s="99">
        <v>41</v>
      </c>
      <c r="B57" s="100">
        <v>42914</v>
      </c>
      <c r="C57" s="101" t="s">
        <v>360</v>
      </c>
      <c r="D57" s="102" t="s">
        <v>409</v>
      </c>
      <c r="E57" s="119" t="s">
        <v>408</v>
      </c>
      <c r="F57" s="99">
        <v>8</v>
      </c>
      <c r="G57" s="135">
        <v>432.5</v>
      </c>
      <c r="H57" s="142">
        <f>G57-160.5</f>
        <v>272</v>
      </c>
      <c r="I57" s="147" t="s">
        <v>410</v>
      </c>
      <c r="J57" s="135">
        <v>5</v>
      </c>
      <c r="K57" s="130"/>
      <c r="L57" s="150"/>
      <c r="M57" s="130"/>
      <c r="N57" s="156"/>
      <c r="O57" s="130"/>
      <c r="P57" s="127"/>
      <c r="Q57" s="99"/>
      <c r="R57" s="128"/>
      <c r="S57" s="128"/>
    </row>
    <row r="58" spans="1:19" ht="25.5" customHeight="1">
      <c r="A58" s="178" t="s">
        <v>363</v>
      </c>
      <c r="B58" s="178"/>
      <c r="C58" s="178"/>
      <c r="D58" s="178"/>
      <c r="E58" s="82">
        <f>COUNTA(E35:E57)</f>
        <v>19</v>
      </c>
      <c r="F58" s="22"/>
      <c r="G58" s="22"/>
      <c r="H58" s="22"/>
      <c r="I58" s="22"/>
      <c r="J58" s="124"/>
      <c r="K58" s="125"/>
      <c r="L58" s="125"/>
      <c r="M58" s="125"/>
      <c r="N58" s="125"/>
      <c r="O58" s="22"/>
      <c r="P58" s="127"/>
      <c r="Q58" s="125"/>
      <c r="R58" s="128"/>
      <c r="S58" s="128"/>
    </row>
    <row r="59" spans="1:19" s="80" customFormat="1" ht="25.5" customHeight="1">
      <c r="A59" s="178" t="s">
        <v>364</v>
      </c>
      <c r="B59" s="178"/>
      <c r="C59" s="178"/>
      <c r="D59" s="178"/>
      <c r="E59" s="109">
        <f>E33+E58</f>
        <v>41</v>
      </c>
      <c r="F59" s="22"/>
      <c r="G59" s="22"/>
      <c r="H59" s="22"/>
      <c r="I59" s="22"/>
      <c r="J59" s="124"/>
      <c r="O59" s="22"/>
      <c r="P59" s="20"/>
      <c r="R59" s="92"/>
      <c r="S59" s="92"/>
    </row>
    <row r="60" spans="1:19" ht="38.25" customHeight="1">
      <c r="A60" s="115"/>
      <c r="B60" s="115"/>
      <c r="C60" s="116" t="s">
        <v>399</v>
      </c>
      <c r="D60" s="117">
        <v>41</v>
      </c>
      <c r="E60" s="115"/>
      <c r="F60" s="22"/>
      <c r="G60" s="22"/>
      <c r="H60" s="22"/>
      <c r="I60" s="22"/>
      <c r="J60" s="124"/>
      <c r="O60" s="22"/>
      <c r="P60" s="20"/>
      <c r="R60" s="33"/>
      <c r="S60" s="33"/>
    </row>
    <row r="61" spans="1:19" s="80" customFormat="1" ht="25.5" customHeight="1">
      <c r="A61" s="115"/>
      <c r="B61" s="115"/>
      <c r="C61" s="115"/>
      <c r="D61" s="115"/>
      <c r="E61" s="115"/>
      <c r="F61" s="22"/>
      <c r="G61" s="22"/>
      <c r="H61" s="22"/>
      <c r="I61" s="22"/>
      <c r="J61" s="124"/>
      <c r="O61" s="22"/>
      <c r="P61" s="20"/>
      <c r="R61" s="92"/>
      <c r="S61" s="92"/>
    </row>
    <row r="62" spans="1:19" ht="25.5" customHeight="1">
      <c r="A62" s="108" t="s">
        <v>401</v>
      </c>
      <c r="B62" s="105"/>
      <c r="C62" s="106"/>
      <c r="D62" s="107"/>
      <c r="E62" s="121"/>
      <c r="F62" s="104"/>
      <c r="G62" s="133"/>
      <c r="H62" s="141"/>
      <c r="I62" s="146"/>
      <c r="J62" s="136"/>
      <c r="K62" s="104"/>
      <c r="L62" s="154"/>
      <c r="M62" s="104"/>
      <c r="N62" s="136"/>
      <c r="O62" s="104"/>
      <c r="P62" s="162"/>
      <c r="Q62" s="104"/>
      <c r="R62" s="128"/>
      <c r="S62" s="128"/>
    </row>
    <row r="63" spans="1:19" s="80" customFormat="1" ht="39" customHeight="1">
      <c r="A63" s="104">
        <v>42</v>
      </c>
      <c r="B63" s="100" t="s">
        <v>411</v>
      </c>
      <c r="C63" s="165" t="s">
        <v>58</v>
      </c>
      <c r="D63" s="166" t="s">
        <v>254</v>
      </c>
      <c r="E63" s="167" t="s">
        <v>412</v>
      </c>
      <c r="F63" s="104">
        <v>14</v>
      </c>
      <c r="G63" s="136">
        <v>59</v>
      </c>
      <c r="H63" s="142">
        <f>G63-18</f>
        <v>41</v>
      </c>
      <c r="I63" s="147" t="s">
        <v>410</v>
      </c>
      <c r="J63" s="136">
        <v>10</v>
      </c>
      <c r="K63" s="104"/>
      <c r="L63" s="154"/>
      <c r="M63" s="104"/>
      <c r="N63" s="136"/>
      <c r="O63" s="104"/>
      <c r="P63" s="162"/>
      <c r="Q63" s="104"/>
      <c r="R63" s="129"/>
      <c r="S63" s="129"/>
    </row>
    <row r="64" spans="1:19" s="80" customFormat="1" ht="54" customHeight="1">
      <c r="A64" s="104">
        <v>43</v>
      </c>
      <c r="B64" s="100" t="s">
        <v>411</v>
      </c>
      <c r="C64" s="101" t="s">
        <v>60</v>
      </c>
      <c r="D64" s="102" t="s">
        <v>254</v>
      </c>
      <c r="E64" s="118" t="s">
        <v>249</v>
      </c>
      <c r="F64" s="104">
        <v>8</v>
      </c>
      <c r="G64" s="167" t="s">
        <v>428</v>
      </c>
      <c r="H64" s="141" t="s">
        <v>427</v>
      </c>
      <c r="I64" s="147" t="s">
        <v>410</v>
      </c>
      <c r="J64" s="136">
        <v>105</v>
      </c>
      <c r="K64" s="104" t="s">
        <v>427</v>
      </c>
      <c r="L64" s="154"/>
      <c r="M64" s="104"/>
      <c r="N64" s="157"/>
      <c r="O64" s="158"/>
      <c r="P64" s="162"/>
      <c r="Q64" s="104"/>
      <c r="R64" s="129"/>
      <c r="S64" s="129"/>
    </row>
    <row r="65" spans="1:19" s="80" customFormat="1" ht="25.5" customHeight="1">
      <c r="A65" s="104"/>
      <c r="B65" s="105"/>
      <c r="C65" s="106"/>
      <c r="D65" s="107"/>
      <c r="E65" s="121"/>
      <c r="F65" s="104"/>
      <c r="G65" s="133"/>
      <c r="H65" s="141"/>
      <c r="I65" s="146"/>
      <c r="J65" s="136"/>
      <c r="K65" s="104"/>
      <c r="L65" s="154"/>
      <c r="M65" s="104"/>
      <c r="N65" s="136"/>
      <c r="O65" s="104"/>
      <c r="P65" s="127"/>
      <c r="Q65" s="104"/>
      <c r="R65" s="129"/>
      <c r="S65" s="129"/>
    </row>
    <row r="66" spans="1:19" s="80" customFormat="1" ht="25.5" customHeight="1">
      <c r="A66" s="108" t="s">
        <v>402</v>
      </c>
      <c r="B66" s="105"/>
      <c r="C66" s="106"/>
      <c r="D66" s="107"/>
      <c r="E66" s="121"/>
      <c r="F66" s="104"/>
      <c r="G66" s="133"/>
      <c r="H66" s="141"/>
      <c r="I66" s="146"/>
      <c r="J66" s="136"/>
      <c r="K66" s="104"/>
      <c r="L66" s="154"/>
      <c r="M66" s="104"/>
      <c r="N66" s="136"/>
      <c r="O66" s="104"/>
      <c r="P66" s="127"/>
      <c r="Q66" s="104"/>
      <c r="R66" s="129"/>
      <c r="S66" s="129"/>
    </row>
    <row r="67" spans="1:19" s="80" customFormat="1" ht="25.5" customHeight="1">
      <c r="A67" s="104">
        <v>44</v>
      </c>
      <c r="B67" s="100">
        <v>42949</v>
      </c>
      <c r="C67" s="101" t="s">
        <v>68</v>
      </c>
      <c r="D67" s="102" t="s">
        <v>254</v>
      </c>
      <c r="E67" s="118" t="s">
        <v>413</v>
      </c>
      <c r="F67" s="104">
        <v>8</v>
      </c>
      <c r="G67" s="136">
        <v>180</v>
      </c>
      <c r="H67" s="142">
        <f>G67-15.5</f>
        <v>164.5</v>
      </c>
      <c r="I67" s="147" t="s">
        <v>410</v>
      </c>
      <c r="J67" s="136">
        <v>43</v>
      </c>
      <c r="K67" s="104"/>
      <c r="L67" s="154"/>
      <c r="M67" s="104"/>
      <c r="N67" s="136"/>
      <c r="O67" s="104"/>
      <c r="P67" s="127"/>
      <c r="Q67" s="104"/>
      <c r="R67" s="129"/>
      <c r="S67" s="129"/>
    </row>
    <row r="68" spans="1:19" s="80" customFormat="1" ht="25.5" customHeight="1">
      <c r="A68" s="104">
        <v>45</v>
      </c>
      <c r="B68" s="100">
        <v>42950</v>
      </c>
      <c r="C68" s="101" t="s">
        <v>300</v>
      </c>
      <c r="D68" s="102" t="s">
        <v>254</v>
      </c>
      <c r="E68" s="118" t="s">
        <v>414</v>
      </c>
      <c r="F68" s="104">
        <v>14</v>
      </c>
      <c r="G68" s="136" t="s">
        <v>430</v>
      </c>
      <c r="H68" s="142"/>
      <c r="I68" s="147"/>
      <c r="J68" s="136"/>
      <c r="K68" s="104"/>
      <c r="L68" s="154"/>
      <c r="M68" s="104"/>
      <c r="N68" s="136"/>
      <c r="O68" s="104"/>
      <c r="P68" s="127"/>
      <c r="Q68" s="104"/>
      <c r="R68" s="129"/>
      <c r="S68" s="129"/>
    </row>
    <row r="69" spans="1:19" s="80" customFormat="1" ht="25.5" customHeight="1">
      <c r="A69" s="104">
        <v>46</v>
      </c>
      <c r="B69" s="100">
        <v>42955</v>
      </c>
      <c r="C69" s="101" t="s">
        <v>223</v>
      </c>
      <c r="D69" s="102" t="s">
        <v>254</v>
      </c>
      <c r="E69" s="118" t="s">
        <v>429</v>
      </c>
      <c r="F69" s="104">
        <v>14</v>
      </c>
      <c r="G69" s="136">
        <v>122.5</v>
      </c>
      <c r="H69" s="142">
        <f>G69-68.3</f>
        <v>54.2</v>
      </c>
      <c r="I69" s="147" t="s">
        <v>410</v>
      </c>
      <c r="J69" s="136">
        <v>106</v>
      </c>
      <c r="K69" s="104"/>
      <c r="L69" s="154"/>
      <c r="M69" s="104"/>
      <c r="N69" s="136"/>
      <c r="O69" s="104"/>
      <c r="P69" s="127"/>
      <c r="Q69" s="104"/>
      <c r="R69" s="129"/>
      <c r="S69" s="129"/>
    </row>
    <row r="70" spans="1:19" s="80" customFormat="1" ht="25.5" customHeight="1">
      <c r="A70" s="104">
        <v>47</v>
      </c>
      <c r="B70" s="100">
        <v>42953</v>
      </c>
      <c r="C70" s="101" t="s">
        <v>415</v>
      </c>
      <c r="D70" s="102" t="s">
        <v>254</v>
      </c>
      <c r="E70" s="118" t="s">
        <v>431</v>
      </c>
      <c r="F70" s="104">
        <v>12</v>
      </c>
      <c r="G70" s="136">
        <v>272</v>
      </c>
      <c r="H70" s="142">
        <f>G70-38.5</f>
        <v>233.5</v>
      </c>
      <c r="I70" s="147" t="s">
        <v>410</v>
      </c>
      <c r="J70" s="136">
        <v>106</v>
      </c>
      <c r="K70" s="104"/>
      <c r="L70" s="154"/>
      <c r="M70" s="104"/>
      <c r="N70" s="136"/>
      <c r="O70" s="104"/>
      <c r="P70" s="127"/>
      <c r="Q70" s="104"/>
      <c r="R70" s="129"/>
      <c r="S70" s="129"/>
    </row>
    <row r="71" spans="1:19" s="80" customFormat="1" ht="25.5" customHeight="1">
      <c r="A71" s="104">
        <v>48</v>
      </c>
      <c r="B71" s="100">
        <v>42961</v>
      </c>
      <c r="C71" s="101" t="s">
        <v>415</v>
      </c>
      <c r="D71" s="102" t="s">
        <v>254</v>
      </c>
      <c r="E71" s="118" t="s">
        <v>416</v>
      </c>
      <c r="F71" s="104">
        <v>12</v>
      </c>
      <c r="G71" s="136">
        <v>226.3</v>
      </c>
      <c r="H71" s="142">
        <f>G71-38.5</f>
        <v>187.8</v>
      </c>
      <c r="I71" s="147" t="s">
        <v>410</v>
      </c>
      <c r="J71" s="136"/>
      <c r="K71" s="104"/>
      <c r="L71" s="154"/>
      <c r="M71" s="104"/>
      <c r="N71" s="136"/>
      <c r="O71" s="104"/>
      <c r="P71" s="127"/>
      <c r="Q71" s="104"/>
      <c r="R71" s="129"/>
      <c r="S71" s="129"/>
    </row>
    <row r="72" spans="1:19" s="80" customFormat="1" ht="25.5" customHeight="1">
      <c r="A72" s="104">
        <v>49</v>
      </c>
      <c r="B72" s="100">
        <v>42962</v>
      </c>
      <c r="C72" s="101" t="s">
        <v>77</v>
      </c>
      <c r="D72" s="102" t="s">
        <v>417</v>
      </c>
      <c r="E72" s="118" t="s">
        <v>249</v>
      </c>
      <c r="F72" s="104">
        <v>8</v>
      </c>
      <c r="G72" s="136">
        <v>188.3</v>
      </c>
      <c r="H72" s="142">
        <f>G72-22.5</f>
        <v>165.8</v>
      </c>
      <c r="I72" s="147" t="s">
        <v>33</v>
      </c>
      <c r="J72" s="136">
        <v>66</v>
      </c>
      <c r="K72" s="104"/>
      <c r="L72" s="154"/>
      <c r="M72" s="104"/>
      <c r="N72" s="136"/>
      <c r="O72" s="104"/>
      <c r="P72" s="127"/>
      <c r="Q72" s="104"/>
      <c r="R72" s="129"/>
      <c r="S72" s="129"/>
    </row>
    <row r="73" spans="1:19" s="80" customFormat="1" ht="25.5" customHeight="1">
      <c r="A73" s="104">
        <v>50</v>
      </c>
      <c r="B73" s="100">
        <v>42963</v>
      </c>
      <c r="C73" s="101" t="s">
        <v>223</v>
      </c>
      <c r="D73" s="102" t="s">
        <v>418</v>
      </c>
      <c r="E73" s="118" t="s">
        <v>249</v>
      </c>
      <c r="F73" s="104">
        <v>12</v>
      </c>
      <c r="G73" s="136">
        <v>187.5</v>
      </c>
      <c r="H73" s="142">
        <f>G73-62</f>
        <v>125.5</v>
      </c>
      <c r="I73" s="147" t="s">
        <v>410</v>
      </c>
      <c r="J73" s="136">
        <v>119</v>
      </c>
      <c r="K73" s="104"/>
      <c r="L73" s="154"/>
      <c r="M73" s="104"/>
      <c r="N73" s="136"/>
      <c r="O73" s="104"/>
      <c r="P73" s="127"/>
      <c r="Q73" s="104"/>
      <c r="R73" s="129"/>
      <c r="S73" s="129"/>
    </row>
    <row r="74" spans="1:19" s="80" customFormat="1" ht="25.5" customHeight="1">
      <c r="A74" s="104">
        <v>51</v>
      </c>
      <c r="B74" s="100">
        <v>42964</v>
      </c>
      <c r="C74" s="101" t="s">
        <v>50</v>
      </c>
      <c r="D74" s="102" t="s">
        <v>254</v>
      </c>
      <c r="E74" s="118" t="s">
        <v>420</v>
      </c>
      <c r="F74" s="104">
        <v>8</v>
      </c>
      <c r="G74" s="136">
        <v>152</v>
      </c>
      <c r="H74" s="142">
        <f>G74-58</f>
        <v>94</v>
      </c>
      <c r="I74" s="147" t="s">
        <v>410</v>
      </c>
      <c r="J74" s="136">
        <v>119</v>
      </c>
      <c r="K74" s="104"/>
      <c r="L74" s="154"/>
      <c r="M74" s="104"/>
      <c r="N74" s="136"/>
      <c r="O74" s="104"/>
      <c r="P74" s="127"/>
      <c r="Q74" s="104"/>
      <c r="R74" s="129"/>
      <c r="S74" s="129"/>
    </row>
    <row r="75" spans="1:19" s="80" customFormat="1" ht="25.5" customHeight="1">
      <c r="A75" s="104">
        <v>52</v>
      </c>
      <c r="B75" s="100">
        <v>42969</v>
      </c>
      <c r="C75" s="101" t="s">
        <v>419</v>
      </c>
      <c r="D75" s="102" t="s">
        <v>254</v>
      </c>
      <c r="E75" s="118" t="s">
        <v>134</v>
      </c>
      <c r="F75" s="104">
        <v>10</v>
      </c>
      <c r="G75" s="136">
        <v>195.77</v>
      </c>
      <c r="H75" s="142">
        <f>G75-97</f>
        <v>98.77000000000001</v>
      </c>
      <c r="I75" s="147" t="s">
        <v>33</v>
      </c>
      <c r="J75" s="136">
        <v>147</v>
      </c>
      <c r="K75" s="104"/>
      <c r="L75" s="154"/>
      <c r="M75" s="104"/>
      <c r="N75" s="160"/>
      <c r="O75" s="160"/>
      <c r="P75" s="127"/>
      <c r="Q75" s="104"/>
      <c r="R75" s="129"/>
      <c r="S75" s="129"/>
    </row>
    <row r="76" spans="1:19" s="80" customFormat="1" ht="25.5" customHeight="1">
      <c r="A76" s="110"/>
      <c r="B76" s="111"/>
      <c r="C76" s="112"/>
      <c r="D76" s="113"/>
      <c r="E76" s="114"/>
      <c r="F76" s="110"/>
      <c r="G76" s="138"/>
      <c r="H76" s="143"/>
      <c r="I76" s="148"/>
      <c r="J76" s="149"/>
      <c r="K76" s="110"/>
      <c r="L76" s="155"/>
      <c r="M76" s="110"/>
      <c r="N76" s="149"/>
      <c r="O76" s="110"/>
      <c r="P76" s="127"/>
      <c r="Q76" s="110"/>
      <c r="R76" s="129"/>
      <c r="S76" s="129"/>
    </row>
    <row r="77" spans="1:19" s="80" customFormat="1" ht="25.5" customHeight="1">
      <c r="A77" s="108" t="s">
        <v>403</v>
      </c>
      <c r="B77" s="105"/>
      <c r="C77" s="106"/>
      <c r="D77" s="107"/>
      <c r="E77" s="121"/>
      <c r="F77" s="104"/>
      <c r="G77" s="133"/>
      <c r="H77" s="141"/>
      <c r="I77" s="146"/>
      <c r="J77" s="136"/>
      <c r="K77" s="104"/>
      <c r="L77" s="154"/>
      <c r="M77" s="104"/>
      <c r="N77" s="136"/>
      <c r="O77" s="104"/>
      <c r="P77" s="127"/>
      <c r="Q77" s="104"/>
      <c r="R77" s="129"/>
      <c r="S77" s="129"/>
    </row>
    <row r="78" spans="1:19" s="80" customFormat="1" ht="25.5" customHeight="1">
      <c r="A78" s="104">
        <v>53</v>
      </c>
      <c r="B78" s="100">
        <v>42983</v>
      </c>
      <c r="C78" s="101" t="s">
        <v>432</v>
      </c>
      <c r="D78" s="102" t="s">
        <v>433</v>
      </c>
      <c r="E78" s="102" t="s">
        <v>434</v>
      </c>
      <c r="F78" s="104">
        <v>8</v>
      </c>
      <c r="G78" s="136" t="s">
        <v>435</v>
      </c>
      <c r="H78" s="142"/>
      <c r="I78" s="147"/>
      <c r="J78" s="133"/>
      <c r="K78" s="104"/>
      <c r="L78" s="154"/>
      <c r="M78" s="104"/>
      <c r="N78" s="160"/>
      <c r="O78" s="160"/>
      <c r="P78" s="127"/>
      <c r="Q78" s="104"/>
      <c r="R78" s="129"/>
      <c r="S78" s="129"/>
    </row>
    <row r="79" spans="1:19" s="80" customFormat="1" ht="25.5" customHeight="1">
      <c r="A79" s="104">
        <v>54</v>
      </c>
      <c r="B79" s="100">
        <v>42984</v>
      </c>
      <c r="C79" s="101" t="s">
        <v>283</v>
      </c>
      <c r="D79" s="102" t="s">
        <v>436</v>
      </c>
      <c r="E79" s="102" t="s">
        <v>436</v>
      </c>
      <c r="F79" s="104">
        <v>8</v>
      </c>
      <c r="G79" s="136">
        <v>261</v>
      </c>
      <c r="H79" s="142">
        <f>G79-53.58</f>
        <v>207.42000000000002</v>
      </c>
      <c r="I79" s="147" t="s">
        <v>410</v>
      </c>
      <c r="J79" s="136">
        <v>123</v>
      </c>
      <c r="K79" s="104"/>
      <c r="L79" s="154"/>
      <c r="M79" s="104"/>
      <c r="N79" s="160"/>
      <c r="O79" s="160"/>
      <c r="P79" s="127"/>
      <c r="Q79" s="104"/>
      <c r="R79" s="129"/>
      <c r="S79" s="129"/>
    </row>
    <row r="80" spans="1:19" s="80" customFormat="1" ht="25.5" customHeight="1">
      <c r="A80" s="104">
        <v>55</v>
      </c>
      <c r="B80" s="100">
        <v>42990</v>
      </c>
      <c r="C80" s="101" t="s">
        <v>55</v>
      </c>
      <c r="D80" s="102" t="s">
        <v>421</v>
      </c>
      <c r="E80" s="102" t="s">
        <v>422</v>
      </c>
      <c r="F80" s="104">
        <v>8</v>
      </c>
      <c r="G80" s="136">
        <v>94</v>
      </c>
      <c r="H80" s="142">
        <f>G80-11.7</f>
        <v>82.3</v>
      </c>
      <c r="I80" s="147" t="s">
        <v>410</v>
      </c>
      <c r="J80" s="136">
        <v>38.5</v>
      </c>
      <c r="K80" s="104"/>
      <c r="L80" s="154"/>
      <c r="M80" s="104"/>
      <c r="N80" s="160"/>
      <c r="O80" s="160"/>
      <c r="P80" s="127"/>
      <c r="Q80" s="104"/>
      <c r="R80" s="129"/>
      <c r="S80" s="129"/>
    </row>
    <row r="81" spans="1:19" s="80" customFormat="1" ht="25.5" customHeight="1">
      <c r="A81" s="104">
        <v>56</v>
      </c>
      <c r="B81" s="100">
        <v>42991</v>
      </c>
      <c r="C81" s="101" t="s">
        <v>423</v>
      </c>
      <c r="D81" s="102" t="s">
        <v>424</v>
      </c>
      <c r="E81" s="119" t="s">
        <v>249</v>
      </c>
      <c r="F81" s="104">
        <v>8</v>
      </c>
      <c r="G81" s="136">
        <v>162</v>
      </c>
      <c r="H81" s="142">
        <f>G81-17.5</f>
        <v>144.5</v>
      </c>
      <c r="I81" s="147" t="s">
        <v>410</v>
      </c>
      <c r="J81" s="136">
        <v>22</v>
      </c>
      <c r="K81" s="104"/>
      <c r="L81" s="154"/>
      <c r="M81" s="104"/>
      <c r="N81" s="160"/>
      <c r="O81" s="160"/>
      <c r="P81" s="127"/>
      <c r="Q81" s="104"/>
      <c r="R81" s="129"/>
      <c r="S81" s="129"/>
    </row>
    <row r="82" spans="1:19" s="80" customFormat="1" ht="25.5" customHeight="1">
      <c r="A82" s="104">
        <v>57</v>
      </c>
      <c r="B82" s="100">
        <v>42998</v>
      </c>
      <c r="C82" s="101" t="s">
        <v>61</v>
      </c>
      <c r="D82" s="102" t="s">
        <v>254</v>
      </c>
      <c r="E82" s="119" t="s">
        <v>425</v>
      </c>
      <c r="F82" s="104">
        <v>12</v>
      </c>
      <c r="G82" s="136">
        <v>114.5</v>
      </c>
      <c r="H82" s="142">
        <f>G82-38.5</f>
        <v>76</v>
      </c>
      <c r="I82" s="147" t="s">
        <v>33</v>
      </c>
      <c r="J82" s="136">
        <v>83</v>
      </c>
      <c r="K82" s="132"/>
      <c r="L82" s="152"/>
      <c r="M82" s="132"/>
      <c r="N82" s="168"/>
      <c r="O82" s="132"/>
      <c r="P82" s="127"/>
      <c r="Q82" s="104"/>
      <c r="R82" s="129"/>
      <c r="S82" s="129"/>
    </row>
    <row r="83" spans="1:19" s="80" customFormat="1" ht="25.5" customHeight="1">
      <c r="A83" s="104">
        <v>58</v>
      </c>
      <c r="B83" s="100">
        <v>43004</v>
      </c>
      <c r="C83" s="101" t="s">
        <v>300</v>
      </c>
      <c r="D83" s="102" t="s">
        <v>254</v>
      </c>
      <c r="E83" s="172" t="s">
        <v>438</v>
      </c>
      <c r="F83" s="104">
        <v>12</v>
      </c>
      <c r="G83" s="136">
        <v>188.5</v>
      </c>
      <c r="H83" s="142">
        <f>G83-73</f>
        <v>115.5</v>
      </c>
      <c r="I83" s="147" t="s">
        <v>410</v>
      </c>
      <c r="J83" s="136">
        <v>114.5</v>
      </c>
      <c r="K83" s="104"/>
      <c r="L83" s="154"/>
      <c r="M83" s="104"/>
      <c r="N83" s="160"/>
      <c r="O83" s="160"/>
      <c r="P83" s="127"/>
      <c r="Q83" s="104"/>
      <c r="R83" s="129"/>
      <c r="S83" s="129"/>
    </row>
    <row r="84" spans="1:19" s="80" customFormat="1" ht="25.5" customHeight="1">
      <c r="A84" s="104">
        <v>59</v>
      </c>
      <c r="B84" s="100">
        <v>43005</v>
      </c>
      <c r="C84" s="101" t="s">
        <v>423</v>
      </c>
      <c r="D84" s="102" t="s">
        <v>426</v>
      </c>
      <c r="E84" s="119" t="s">
        <v>249</v>
      </c>
      <c r="F84" s="104">
        <v>6</v>
      </c>
      <c r="G84" s="136">
        <v>80</v>
      </c>
      <c r="H84" s="141"/>
      <c r="I84" s="146"/>
      <c r="J84" s="136">
        <v>7</v>
      </c>
      <c r="K84" s="104"/>
      <c r="L84" s="154"/>
      <c r="M84" s="104"/>
      <c r="N84" s="136"/>
      <c r="O84" s="104"/>
      <c r="P84" s="127"/>
      <c r="Q84" s="104"/>
      <c r="R84" s="129"/>
      <c r="S84" s="129"/>
    </row>
    <row r="85" spans="1:19" s="80" customFormat="1" ht="25.5" customHeight="1">
      <c r="A85" s="178" t="s">
        <v>404</v>
      </c>
      <c r="B85" s="178"/>
      <c r="C85" s="178"/>
      <c r="D85" s="178"/>
      <c r="E85" s="82">
        <f>COUNTA(E63:E84)</f>
        <v>18</v>
      </c>
      <c r="F85" s="110"/>
      <c r="G85" s="138"/>
      <c r="H85" s="143"/>
      <c r="I85" s="148"/>
      <c r="J85" s="149"/>
      <c r="K85" s="110"/>
      <c r="L85" s="155"/>
      <c r="M85" s="110"/>
      <c r="N85" s="149"/>
      <c r="O85" s="110"/>
      <c r="P85" s="127"/>
      <c r="Q85" s="110"/>
      <c r="R85" s="129"/>
      <c r="S85" s="129"/>
    </row>
    <row r="86" spans="1:19" s="80" customFormat="1" ht="25.5" customHeight="1">
      <c r="A86" s="178" t="s">
        <v>405</v>
      </c>
      <c r="B86" s="178"/>
      <c r="C86" s="178"/>
      <c r="D86" s="178"/>
      <c r="E86" s="109">
        <f>E33+E58+E85</f>
        <v>59</v>
      </c>
      <c r="F86" s="22"/>
      <c r="G86" s="22"/>
      <c r="H86" s="22"/>
      <c r="I86" s="22"/>
      <c r="J86" s="124"/>
      <c r="O86" s="22"/>
      <c r="P86" s="20"/>
      <c r="R86" s="92"/>
      <c r="S86" s="92"/>
    </row>
    <row r="87" spans="1:19" s="80" customFormat="1" ht="25.5" customHeight="1">
      <c r="A87" s="169"/>
      <c r="B87" s="169"/>
      <c r="C87" s="169"/>
      <c r="D87" s="169"/>
      <c r="E87" s="109"/>
      <c r="F87" s="22"/>
      <c r="G87" s="22"/>
      <c r="H87" s="22"/>
      <c r="I87" s="22"/>
      <c r="J87" s="124"/>
      <c r="O87" s="22"/>
      <c r="P87" s="20"/>
      <c r="R87" s="92"/>
      <c r="S87" s="92"/>
    </row>
    <row r="88" spans="1:19" ht="25.5" customHeight="1">
      <c r="A88" s="108" t="s">
        <v>439</v>
      </c>
      <c r="B88" s="105"/>
      <c r="C88" s="106"/>
      <c r="D88" s="107"/>
      <c r="E88" s="121"/>
      <c r="F88" s="104"/>
      <c r="G88" s="133"/>
      <c r="H88" s="141"/>
      <c r="I88" s="146"/>
      <c r="J88" s="136"/>
      <c r="K88" s="104"/>
      <c r="L88" s="154"/>
      <c r="M88" s="104"/>
      <c r="N88" s="136"/>
      <c r="O88" s="104"/>
      <c r="P88" s="162"/>
      <c r="Q88" s="104"/>
      <c r="R88" s="128"/>
      <c r="S88" s="128"/>
    </row>
    <row r="89" spans="1:19" s="80" customFormat="1" ht="39" customHeight="1">
      <c r="A89" s="104">
        <v>60</v>
      </c>
      <c r="B89" s="100" t="s">
        <v>444</v>
      </c>
      <c r="C89" s="101" t="s">
        <v>423</v>
      </c>
      <c r="D89" s="102" t="s">
        <v>426</v>
      </c>
      <c r="E89" s="119" t="s">
        <v>249</v>
      </c>
      <c r="F89" s="104">
        <v>6</v>
      </c>
      <c r="G89" s="136">
        <v>80</v>
      </c>
      <c r="H89" s="141"/>
      <c r="I89" s="146"/>
      <c r="J89" s="136">
        <v>7</v>
      </c>
      <c r="K89" s="104"/>
      <c r="L89" s="154"/>
      <c r="M89" s="104"/>
      <c r="N89" s="136"/>
      <c r="O89" s="104"/>
      <c r="P89" s="162"/>
      <c r="Q89" s="104"/>
      <c r="R89" s="129"/>
      <c r="S89" s="129"/>
    </row>
    <row r="90" spans="1:19" s="80" customFormat="1" ht="54" customHeight="1">
      <c r="A90" s="104">
        <v>61</v>
      </c>
      <c r="B90" s="100" t="s">
        <v>446</v>
      </c>
      <c r="C90" s="101" t="s">
        <v>172</v>
      </c>
      <c r="D90" s="102" t="s">
        <v>254</v>
      </c>
      <c r="E90" s="118" t="s">
        <v>445</v>
      </c>
      <c r="F90" s="104" t="s">
        <v>11</v>
      </c>
      <c r="G90" s="114">
        <v>48.12</v>
      </c>
      <c r="H90" s="141"/>
      <c r="I90" s="147" t="s">
        <v>410</v>
      </c>
      <c r="J90" s="136">
        <v>5</v>
      </c>
      <c r="K90" s="104"/>
      <c r="L90" s="154"/>
      <c r="M90" s="104"/>
      <c r="N90" s="157"/>
      <c r="O90" s="158"/>
      <c r="P90" s="162"/>
      <c r="Q90" s="104"/>
      <c r="R90" s="129"/>
      <c r="S90" s="129"/>
    </row>
    <row r="91" spans="1:19" s="80" customFormat="1" ht="54" customHeight="1">
      <c r="A91" s="104">
        <v>62</v>
      </c>
      <c r="B91" s="100" t="s">
        <v>446</v>
      </c>
      <c r="C91" s="101" t="s">
        <v>56</v>
      </c>
      <c r="D91" s="102" t="s">
        <v>175</v>
      </c>
      <c r="E91" s="118" t="s">
        <v>414</v>
      </c>
      <c r="F91" s="104" t="s">
        <v>24</v>
      </c>
      <c r="G91" s="114">
        <v>56.8</v>
      </c>
      <c r="H91" s="141"/>
      <c r="I91" s="147" t="s">
        <v>447</v>
      </c>
      <c r="J91" s="136"/>
      <c r="K91" s="104"/>
      <c r="L91" s="154"/>
      <c r="M91" s="104"/>
      <c r="N91" s="157"/>
      <c r="O91" s="158"/>
      <c r="P91" s="170"/>
      <c r="Q91" s="104"/>
      <c r="R91" s="129"/>
      <c r="S91" s="129"/>
    </row>
    <row r="92" spans="1:19" s="80" customFormat="1" ht="54" customHeight="1">
      <c r="A92" s="104">
        <v>63</v>
      </c>
      <c r="B92" s="100" t="s">
        <v>448</v>
      </c>
      <c r="C92" s="101" t="s">
        <v>77</v>
      </c>
      <c r="D92" s="102" t="s">
        <v>449</v>
      </c>
      <c r="E92" s="118" t="s">
        <v>414</v>
      </c>
      <c r="F92" s="104" t="s">
        <v>30</v>
      </c>
      <c r="G92" s="114">
        <v>168.15</v>
      </c>
      <c r="H92" s="142">
        <f>G92-95</f>
        <v>73.15</v>
      </c>
      <c r="I92" s="147" t="s">
        <v>410</v>
      </c>
      <c r="J92" s="136">
        <v>140.5</v>
      </c>
      <c r="K92" s="104"/>
      <c r="L92" s="154"/>
      <c r="M92" s="104"/>
      <c r="N92" s="157"/>
      <c r="O92" s="158"/>
      <c r="P92" s="170"/>
      <c r="Q92" s="104"/>
      <c r="R92" s="129"/>
      <c r="S92" s="129"/>
    </row>
    <row r="93" spans="1:19" s="80" customFormat="1" ht="25.5" customHeight="1">
      <c r="A93" s="104"/>
      <c r="B93" s="105"/>
      <c r="C93" s="106"/>
      <c r="D93" s="107"/>
      <c r="E93" s="121"/>
      <c r="F93" s="104"/>
      <c r="G93" s="133"/>
      <c r="H93" s="141"/>
      <c r="I93" s="146"/>
      <c r="J93" s="136"/>
      <c r="K93" s="104"/>
      <c r="L93" s="154"/>
      <c r="M93" s="104"/>
      <c r="N93" s="136"/>
      <c r="O93" s="104"/>
      <c r="P93" s="127"/>
      <c r="Q93" s="104"/>
      <c r="R93" s="129"/>
      <c r="S93" s="129"/>
    </row>
    <row r="94" spans="1:19" s="80" customFormat="1" ht="25.5" customHeight="1">
      <c r="A94" s="108" t="s">
        <v>440</v>
      </c>
      <c r="B94" s="105"/>
      <c r="C94" s="106"/>
      <c r="D94" s="107"/>
      <c r="E94" s="121"/>
      <c r="F94" s="104"/>
      <c r="G94" s="133"/>
      <c r="H94" s="141"/>
      <c r="I94" s="146"/>
      <c r="J94" s="136"/>
      <c r="K94" s="104"/>
      <c r="L94" s="154"/>
      <c r="M94" s="104"/>
      <c r="N94" s="136"/>
      <c r="O94" s="104"/>
      <c r="P94" s="127"/>
      <c r="Q94" s="104"/>
      <c r="R94" s="129"/>
      <c r="S94" s="129"/>
    </row>
    <row r="95" spans="1:19" s="80" customFormat="1" ht="25.5" customHeight="1">
      <c r="A95" s="104">
        <v>64</v>
      </c>
      <c r="B95" s="100">
        <v>43052</v>
      </c>
      <c r="C95" s="101" t="s">
        <v>283</v>
      </c>
      <c r="D95" s="102" t="s">
        <v>254</v>
      </c>
      <c r="E95" s="118" t="s">
        <v>450</v>
      </c>
      <c r="F95" s="104" t="s">
        <v>25</v>
      </c>
      <c r="G95" s="136">
        <v>90</v>
      </c>
      <c r="H95" s="142">
        <f>G95-25</f>
        <v>65</v>
      </c>
      <c r="I95" s="147" t="s">
        <v>410</v>
      </c>
      <c r="J95" s="136">
        <v>86.86</v>
      </c>
      <c r="K95" s="104"/>
      <c r="L95" s="154"/>
      <c r="M95" s="104"/>
      <c r="N95" s="136"/>
      <c r="O95" s="104"/>
      <c r="P95" s="127"/>
      <c r="Q95" s="104"/>
      <c r="R95" s="129"/>
      <c r="S95" s="129"/>
    </row>
    <row r="96" spans="1:19" s="80" customFormat="1" ht="25.5" customHeight="1">
      <c r="A96" s="104">
        <v>65</v>
      </c>
      <c r="B96" s="100">
        <v>43053</v>
      </c>
      <c r="C96" s="101" t="s">
        <v>451</v>
      </c>
      <c r="D96" s="102" t="s">
        <v>452</v>
      </c>
      <c r="E96" s="118" t="s">
        <v>453</v>
      </c>
      <c r="F96" s="104" t="s">
        <v>30</v>
      </c>
      <c r="G96" s="136">
        <v>90</v>
      </c>
      <c r="H96" s="142">
        <f>G96-30</f>
        <v>60</v>
      </c>
      <c r="I96" s="147" t="s">
        <v>410</v>
      </c>
      <c r="J96" s="136">
        <v>51</v>
      </c>
      <c r="K96" s="104"/>
      <c r="L96" s="154"/>
      <c r="M96" s="104"/>
      <c r="N96" s="136"/>
      <c r="O96" s="104"/>
      <c r="P96" s="127"/>
      <c r="Q96" s="104"/>
      <c r="R96" s="129"/>
      <c r="S96" s="129"/>
    </row>
    <row r="97" spans="1:19" s="80" customFormat="1" ht="25.5" customHeight="1">
      <c r="A97" s="104">
        <v>66</v>
      </c>
      <c r="B97" s="100">
        <v>43063</v>
      </c>
      <c r="C97" s="101" t="s">
        <v>419</v>
      </c>
      <c r="D97" s="102" t="s">
        <v>254</v>
      </c>
      <c r="E97" s="118" t="s">
        <v>454</v>
      </c>
      <c r="F97" s="104" t="s">
        <v>37</v>
      </c>
      <c r="G97" s="136">
        <v>272</v>
      </c>
      <c r="H97" s="142" t="s">
        <v>456</v>
      </c>
      <c r="I97" s="147" t="s">
        <v>455</v>
      </c>
      <c r="J97" s="136">
        <v>127</v>
      </c>
      <c r="K97" s="104"/>
      <c r="L97" s="154"/>
      <c r="M97" s="104"/>
      <c r="N97" s="136"/>
      <c r="O97" s="104"/>
      <c r="P97" s="127"/>
      <c r="Q97" s="104"/>
      <c r="R97" s="129"/>
      <c r="S97" s="129"/>
    </row>
    <row r="98" spans="1:19" s="80" customFormat="1" ht="25.5" customHeight="1">
      <c r="A98" s="104">
        <v>67</v>
      </c>
      <c r="B98" s="100">
        <v>43067</v>
      </c>
      <c r="C98" s="101" t="s">
        <v>310</v>
      </c>
      <c r="D98" s="102" t="s">
        <v>457</v>
      </c>
      <c r="E98" s="102" t="s">
        <v>457</v>
      </c>
      <c r="F98" s="104" t="s">
        <v>37</v>
      </c>
      <c r="G98" s="136">
        <v>156</v>
      </c>
      <c r="H98" s="142">
        <f>G98-11.5</f>
        <v>144.5</v>
      </c>
      <c r="I98" s="147" t="s">
        <v>410</v>
      </c>
      <c r="J98" s="136">
        <v>20</v>
      </c>
      <c r="K98" s="104"/>
      <c r="L98" s="154"/>
      <c r="M98" s="104"/>
      <c r="N98" s="136"/>
      <c r="O98" s="104"/>
      <c r="P98" s="127"/>
      <c r="Q98" s="104"/>
      <c r="R98" s="129"/>
      <c r="S98" s="129"/>
    </row>
    <row r="99" spans="1:19" s="80" customFormat="1" ht="25.5" customHeight="1">
      <c r="A99" s="104">
        <v>68</v>
      </c>
      <c r="B99" s="100">
        <v>43068</v>
      </c>
      <c r="C99" s="101" t="s">
        <v>458</v>
      </c>
      <c r="D99" s="102" t="s">
        <v>459</v>
      </c>
      <c r="E99" s="118" t="s">
        <v>459</v>
      </c>
      <c r="F99" s="104" t="s">
        <v>37</v>
      </c>
      <c r="G99" s="136">
        <v>100</v>
      </c>
      <c r="H99" s="142">
        <f>G99-71</f>
        <v>29</v>
      </c>
      <c r="I99" s="147" t="s">
        <v>410</v>
      </c>
      <c r="J99" s="136">
        <v>70.15</v>
      </c>
      <c r="K99" s="104"/>
      <c r="L99" s="154"/>
      <c r="M99" s="104"/>
      <c r="N99" s="136"/>
      <c r="O99" s="104"/>
      <c r="P99" s="127"/>
      <c r="Q99" s="104"/>
      <c r="R99" s="129"/>
      <c r="S99" s="129"/>
    </row>
    <row r="100" spans="1:19" s="80" customFormat="1" ht="25.5" customHeight="1">
      <c r="A100" s="110"/>
      <c r="B100" s="111"/>
      <c r="C100" s="112"/>
      <c r="D100" s="113"/>
      <c r="E100" s="114"/>
      <c r="F100" s="110"/>
      <c r="G100" s="138"/>
      <c r="H100" s="143"/>
      <c r="I100" s="148"/>
      <c r="J100" s="149"/>
      <c r="K100" s="110"/>
      <c r="L100" s="155"/>
      <c r="M100" s="110"/>
      <c r="N100" s="149"/>
      <c r="O100" s="110"/>
      <c r="P100" s="127"/>
      <c r="Q100" s="110"/>
      <c r="R100" s="129"/>
      <c r="S100" s="129"/>
    </row>
    <row r="101" spans="1:19" s="80" customFormat="1" ht="25.5" customHeight="1">
      <c r="A101" s="108" t="s">
        <v>441</v>
      </c>
      <c r="B101" s="105"/>
      <c r="C101" s="106"/>
      <c r="D101" s="107"/>
      <c r="E101" s="121"/>
      <c r="F101" s="104"/>
      <c r="G101" s="133"/>
      <c r="H101" s="141"/>
      <c r="I101" s="146"/>
      <c r="J101" s="136"/>
      <c r="K101" s="104"/>
      <c r="L101" s="154"/>
      <c r="M101" s="104"/>
      <c r="N101" s="136"/>
      <c r="O101" s="104"/>
      <c r="P101" s="127"/>
      <c r="Q101" s="104"/>
      <c r="R101" s="129"/>
      <c r="S101" s="129"/>
    </row>
    <row r="102" spans="1:19" s="80" customFormat="1" ht="25.5" customHeight="1">
      <c r="A102" s="104">
        <v>69</v>
      </c>
      <c r="B102" s="100">
        <v>43074</v>
      </c>
      <c r="C102" s="101" t="s">
        <v>460</v>
      </c>
      <c r="D102" s="102" t="s">
        <v>254</v>
      </c>
      <c r="E102" s="102" t="s">
        <v>461</v>
      </c>
      <c r="F102" s="104">
        <v>8</v>
      </c>
      <c r="G102" s="136">
        <v>91.5</v>
      </c>
      <c r="H102" s="142">
        <f>G102-16.5</f>
        <v>75</v>
      </c>
      <c r="I102" s="147" t="s">
        <v>410</v>
      </c>
      <c r="J102" s="136">
        <v>6.7</v>
      </c>
      <c r="K102" s="154"/>
      <c r="L102" s="154"/>
      <c r="M102" s="104"/>
      <c r="N102" s="160"/>
      <c r="O102" s="160"/>
      <c r="P102" s="127"/>
      <c r="Q102" s="104"/>
      <c r="R102" s="129"/>
      <c r="S102" s="129"/>
    </row>
    <row r="103" spans="1:19" s="80" customFormat="1" ht="25.5" customHeight="1">
      <c r="A103" s="104">
        <v>70</v>
      </c>
      <c r="B103" s="100">
        <v>43082</v>
      </c>
      <c r="C103" s="101" t="s">
        <v>462</v>
      </c>
      <c r="D103" s="102" t="s">
        <v>254</v>
      </c>
      <c r="E103" s="102" t="s">
        <v>256</v>
      </c>
      <c r="F103" s="134">
        <v>8</v>
      </c>
      <c r="G103" s="133">
        <v>261</v>
      </c>
      <c r="H103" s="141">
        <f>G103-53.58</f>
        <v>207.42000000000002</v>
      </c>
      <c r="I103" s="146" t="s">
        <v>410</v>
      </c>
      <c r="J103" s="133">
        <v>6.7</v>
      </c>
      <c r="K103" s="104"/>
      <c r="L103" s="154"/>
      <c r="M103" s="104"/>
      <c r="N103" s="160"/>
      <c r="O103" s="160"/>
      <c r="P103" s="127"/>
      <c r="Q103" s="104"/>
      <c r="R103" s="129"/>
      <c r="S103" s="129"/>
    </row>
    <row r="104" spans="1:19" s="80" customFormat="1" ht="25.5" customHeight="1">
      <c r="A104" s="104">
        <v>71</v>
      </c>
      <c r="B104" s="100">
        <v>43088</v>
      </c>
      <c r="C104" s="101" t="s">
        <v>460</v>
      </c>
      <c r="D104" s="102" t="s">
        <v>254</v>
      </c>
      <c r="E104" s="102" t="s">
        <v>463</v>
      </c>
      <c r="F104" s="134">
        <v>8</v>
      </c>
      <c r="G104" s="133">
        <v>94</v>
      </c>
      <c r="H104" s="141">
        <f>G104-11.7</f>
        <v>82.3</v>
      </c>
      <c r="I104" s="146" t="s">
        <v>410</v>
      </c>
      <c r="J104" s="133">
        <v>38.5</v>
      </c>
      <c r="K104" s="104"/>
      <c r="L104" s="154"/>
      <c r="M104" s="104"/>
      <c r="N104" s="160"/>
      <c r="O104" s="160"/>
      <c r="P104" s="127"/>
      <c r="Q104" s="104"/>
      <c r="R104" s="129"/>
      <c r="S104" s="129"/>
    </row>
    <row r="105" spans="1:19" s="80" customFormat="1" ht="25.5" customHeight="1">
      <c r="A105" s="178" t="s">
        <v>442</v>
      </c>
      <c r="B105" s="178"/>
      <c r="C105" s="178"/>
      <c r="D105" s="178"/>
      <c r="E105" s="82">
        <f>COUNTA(E89:E104)</f>
        <v>12</v>
      </c>
      <c r="F105" s="110"/>
      <c r="G105" s="138"/>
      <c r="H105" s="143"/>
      <c r="I105" s="148"/>
      <c r="J105" s="149"/>
      <c r="K105" s="110"/>
      <c r="L105" s="155"/>
      <c r="M105" s="110"/>
      <c r="N105" s="149"/>
      <c r="O105" s="110"/>
      <c r="P105" s="127"/>
      <c r="Q105" s="110"/>
      <c r="R105" s="129"/>
      <c r="S105" s="129"/>
    </row>
    <row r="106" spans="1:19" s="80" customFormat="1" ht="25.5" customHeight="1">
      <c r="A106" s="178" t="s">
        <v>443</v>
      </c>
      <c r="B106" s="178"/>
      <c r="C106" s="178"/>
      <c r="D106" s="178"/>
      <c r="E106" s="109">
        <f>E59+E85+E105</f>
        <v>71</v>
      </c>
      <c r="F106" s="22"/>
      <c r="G106" s="22"/>
      <c r="H106" s="22"/>
      <c r="I106" s="22"/>
      <c r="J106" s="124"/>
      <c r="O106" s="22"/>
      <c r="P106" s="20"/>
      <c r="R106" s="92"/>
      <c r="S106" s="92"/>
    </row>
    <row r="107" spans="1:19" s="80" customFormat="1" ht="25.5" customHeight="1">
      <c r="A107" s="169"/>
      <c r="B107" s="169"/>
      <c r="C107" s="169"/>
      <c r="D107" s="169"/>
      <c r="E107" s="109"/>
      <c r="F107" s="22"/>
      <c r="G107" s="22"/>
      <c r="H107" s="22"/>
      <c r="I107" s="22"/>
      <c r="J107" s="124"/>
      <c r="O107" s="22"/>
      <c r="P107" s="20"/>
      <c r="R107" s="92"/>
      <c r="S107" s="92"/>
    </row>
    <row r="108" spans="1:19" s="80" customFormat="1" ht="25.5" customHeight="1">
      <c r="A108" s="169"/>
      <c r="B108" s="169"/>
      <c r="C108" s="169"/>
      <c r="D108" s="169"/>
      <c r="E108" s="109"/>
      <c r="F108" s="22"/>
      <c r="G108" s="22"/>
      <c r="H108" s="22"/>
      <c r="I108" s="22"/>
      <c r="J108" s="124"/>
      <c r="O108" s="22"/>
      <c r="P108" s="20"/>
      <c r="R108" s="92"/>
      <c r="S108" s="92"/>
    </row>
    <row r="109" spans="1:19" s="80" customFormat="1" ht="25.5" customHeight="1">
      <c r="A109" s="169"/>
      <c r="B109" s="169"/>
      <c r="C109" s="169"/>
      <c r="D109" s="169"/>
      <c r="E109" s="109"/>
      <c r="F109" s="22"/>
      <c r="G109" s="22"/>
      <c r="H109" s="22"/>
      <c r="I109" s="22"/>
      <c r="J109" s="124"/>
      <c r="O109" s="22"/>
      <c r="P109" s="20"/>
      <c r="R109" s="92"/>
      <c r="S109" s="92"/>
    </row>
    <row r="110" spans="1:19" s="80" customFormat="1" ht="25.5" customHeight="1">
      <c r="A110" s="169"/>
      <c r="B110" s="169"/>
      <c r="C110" s="169"/>
      <c r="D110" s="169"/>
      <c r="E110" s="109"/>
      <c r="F110" s="22"/>
      <c r="G110" s="22"/>
      <c r="H110" s="22"/>
      <c r="I110" s="22"/>
      <c r="J110" s="124"/>
      <c r="O110" s="22"/>
      <c r="P110" s="20"/>
      <c r="R110" s="92"/>
      <c r="S110" s="92"/>
    </row>
    <row r="111" spans="1:19" s="80" customFormat="1" ht="25.5" customHeight="1">
      <c r="A111" s="169"/>
      <c r="B111" s="169"/>
      <c r="C111" s="169"/>
      <c r="D111" s="169"/>
      <c r="E111" s="109"/>
      <c r="F111" s="22"/>
      <c r="G111" s="22"/>
      <c r="H111" s="22"/>
      <c r="I111" s="22"/>
      <c r="J111" s="124"/>
      <c r="O111" s="22"/>
      <c r="P111" s="20"/>
      <c r="R111" s="92"/>
      <c r="S111" s="92"/>
    </row>
    <row r="112" spans="1:19" s="80" customFormat="1" ht="25.5" customHeight="1">
      <c r="A112" s="169"/>
      <c r="B112" s="169"/>
      <c r="C112" s="169"/>
      <c r="D112" s="169"/>
      <c r="E112" s="109"/>
      <c r="F112" s="22"/>
      <c r="G112" s="22"/>
      <c r="H112" s="22"/>
      <c r="I112" s="22"/>
      <c r="J112" s="124"/>
      <c r="O112" s="22"/>
      <c r="P112" s="20"/>
      <c r="R112" s="92"/>
      <c r="S112" s="92"/>
    </row>
    <row r="113" spans="1:19" s="80" customFormat="1" ht="25.5" customHeight="1">
      <c r="A113" s="169"/>
      <c r="B113" s="169"/>
      <c r="C113" s="169"/>
      <c r="D113" s="169"/>
      <c r="E113" s="109"/>
      <c r="F113" s="22"/>
      <c r="G113" s="22"/>
      <c r="H113" s="22"/>
      <c r="I113" s="22"/>
      <c r="J113" s="124"/>
      <c r="O113" s="22"/>
      <c r="P113" s="20"/>
      <c r="R113" s="92"/>
      <c r="S113" s="92"/>
    </row>
    <row r="114" spans="1:19" s="80" customFormat="1" ht="25.5" customHeight="1">
      <c r="A114" s="169"/>
      <c r="B114" s="169"/>
      <c r="C114" s="169"/>
      <c r="D114" s="169"/>
      <c r="E114" s="109"/>
      <c r="F114" s="22"/>
      <c r="G114" s="22"/>
      <c r="H114" s="22"/>
      <c r="I114" s="22"/>
      <c r="J114" s="124"/>
      <c r="O114" s="22"/>
      <c r="P114" s="20"/>
      <c r="R114" s="92"/>
      <c r="S114" s="92"/>
    </row>
    <row r="115" spans="1:19" s="80" customFormat="1" ht="25.5" customHeight="1">
      <c r="A115" s="169"/>
      <c r="B115" s="169"/>
      <c r="C115" s="169"/>
      <c r="D115" s="169"/>
      <c r="E115" s="109"/>
      <c r="F115" s="22"/>
      <c r="G115" s="22"/>
      <c r="H115" s="22"/>
      <c r="I115" s="22"/>
      <c r="J115" s="124"/>
      <c r="O115" s="22"/>
      <c r="P115" s="20"/>
      <c r="R115" s="92"/>
      <c r="S115" s="92"/>
    </row>
    <row r="116" spans="1:19" s="80" customFormat="1" ht="25.5" customHeight="1">
      <c r="A116" s="169"/>
      <c r="B116" s="169"/>
      <c r="C116" s="169"/>
      <c r="D116" s="169"/>
      <c r="E116" s="109"/>
      <c r="F116" s="22"/>
      <c r="G116" s="22"/>
      <c r="H116" s="22"/>
      <c r="I116" s="22"/>
      <c r="J116" s="124"/>
      <c r="O116" s="22"/>
      <c r="P116" s="20"/>
      <c r="R116" s="92"/>
      <c r="S116" s="92"/>
    </row>
    <row r="117" spans="1:19" s="80" customFormat="1" ht="25.5" customHeight="1">
      <c r="A117" s="169"/>
      <c r="B117" s="169"/>
      <c r="C117" s="169"/>
      <c r="D117" s="169"/>
      <c r="E117" s="109"/>
      <c r="F117" s="22"/>
      <c r="G117" s="22"/>
      <c r="H117" s="22"/>
      <c r="I117" s="22"/>
      <c r="J117" s="124"/>
      <c r="O117" s="22"/>
      <c r="P117" s="20"/>
      <c r="R117" s="92"/>
      <c r="S117" s="92"/>
    </row>
    <row r="118" spans="1:19" s="80" customFormat="1" ht="25.5" customHeight="1">
      <c r="A118" s="169"/>
      <c r="B118" s="169"/>
      <c r="C118" s="169"/>
      <c r="D118" s="169"/>
      <c r="E118" s="109"/>
      <c r="F118" s="22"/>
      <c r="G118" s="22"/>
      <c r="H118" s="22"/>
      <c r="I118" s="22"/>
      <c r="J118" s="124"/>
      <c r="O118" s="22"/>
      <c r="P118" s="20"/>
      <c r="R118" s="92"/>
      <c r="S118" s="92"/>
    </row>
    <row r="119" spans="1:19" s="80" customFormat="1" ht="25.5" customHeight="1">
      <c r="A119" s="169"/>
      <c r="B119" s="169"/>
      <c r="C119" s="169"/>
      <c r="D119" s="169"/>
      <c r="E119" s="109"/>
      <c r="F119" s="22"/>
      <c r="G119" s="22"/>
      <c r="H119" s="22"/>
      <c r="I119" s="22"/>
      <c r="J119" s="124"/>
      <c r="O119" s="22"/>
      <c r="P119" s="20"/>
      <c r="R119" s="92"/>
      <c r="S119" s="92"/>
    </row>
    <row r="120" spans="1:19" s="80" customFormat="1" ht="25.5" customHeight="1">
      <c r="A120" s="169"/>
      <c r="B120" s="169"/>
      <c r="C120" s="169"/>
      <c r="D120" s="169"/>
      <c r="E120" s="109"/>
      <c r="F120" s="22"/>
      <c r="G120" s="22"/>
      <c r="H120" s="22"/>
      <c r="I120" s="22"/>
      <c r="J120" s="124"/>
      <c r="O120" s="22"/>
      <c r="P120" s="20"/>
      <c r="R120" s="92"/>
      <c r="S120" s="92"/>
    </row>
    <row r="121" spans="1:19" s="80" customFormat="1" ht="25.5" customHeight="1">
      <c r="A121" s="169"/>
      <c r="B121" s="169"/>
      <c r="C121" s="169"/>
      <c r="D121" s="169"/>
      <c r="E121" s="109"/>
      <c r="F121" s="22"/>
      <c r="G121" s="22"/>
      <c r="H121" s="22"/>
      <c r="I121" s="22"/>
      <c r="J121" s="124"/>
      <c r="O121" s="22"/>
      <c r="P121" s="20"/>
      <c r="R121" s="92"/>
      <c r="S121" s="92"/>
    </row>
    <row r="122" spans="1:19" s="80" customFormat="1" ht="25.5" customHeight="1">
      <c r="A122" s="169"/>
      <c r="B122" s="169"/>
      <c r="C122" s="169"/>
      <c r="D122" s="169"/>
      <c r="E122" s="109"/>
      <c r="F122" s="22"/>
      <c r="G122" s="22"/>
      <c r="H122" s="22"/>
      <c r="I122" s="22"/>
      <c r="J122" s="124"/>
      <c r="O122" s="22"/>
      <c r="P122" s="20"/>
      <c r="R122" s="92"/>
      <c r="S122" s="92"/>
    </row>
    <row r="123" spans="1:19" s="80" customFormat="1" ht="25.5" customHeight="1">
      <c r="A123" s="169"/>
      <c r="B123" s="169"/>
      <c r="C123" s="169"/>
      <c r="D123" s="169"/>
      <c r="E123" s="109"/>
      <c r="F123" s="22"/>
      <c r="G123" s="22"/>
      <c r="H123" s="22"/>
      <c r="I123" s="22"/>
      <c r="J123" s="124"/>
      <c r="O123" s="22"/>
      <c r="P123" s="20"/>
      <c r="R123" s="92"/>
      <c r="S123" s="92"/>
    </row>
    <row r="124" spans="1:19" s="80" customFormat="1" ht="25.5" customHeight="1">
      <c r="A124" s="169"/>
      <c r="B124" s="169"/>
      <c r="C124" s="169"/>
      <c r="D124" s="169"/>
      <c r="E124" s="109"/>
      <c r="F124" s="22"/>
      <c r="G124" s="22"/>
      <c r="H124" s="22"/>
      <c r="I124" s="22"/>
      <c r="J124" s="124"/>
      <c r="O124" s="22"/>
      <c r="P124" s="20"/>
      <c r="R124" s="92"/>
      <c r="S124" s="92"/>
    </row>
    <row r="125" spans="1:19" s="80" customFormat="1" ht="25.5" customHeight="1">
      <c r="A125" s="169"/>
      <c r="B125" s="169"/>
      <c r="C125" s="169"/>
      <c r="D125" s="169"/>
      <c r="E125" s="109"/>
      <c r="F125" s="22"/>
      <c r="G125" s="22"/>
      <c r="H125" s="22"/>
      <c r="I125" s="22"/>
      <c r="J125" s="124"/>
      <c r="O125" s="22"/>
      <c r="P125" s="20"/>
      <c r="R125" s="92"/>
      <c r="S125" s="92"/>
    </row>
    <row r="126" spans="1:19" s="80" customFormat="1" ht="25.5" customHeight="1">
      <c r="A126" s="169"/>
      <c r="B126" s="169"/>
      <c r="C126" s="169"/>
      <c r="D126" s="169"/>
      <c r="E126" s="109"/>
      <c r="F126" s="22"/>
      <c r="G126" s="22"/>
      <c r="H126" s="22"/>
      <c r="I126" s="22"/>
      <c r="J126" s="124"/>
      <c r="O126" s="22"/>
      <c r="P126" s="20"/>
      <c r="R126" s="92"/>
      <c r="S126" s="92"/>
    </row>
    <row r="127" spans="1:19" s="80" customFormat="1" ht="25.5" customHeight="1">
      <c r="A127" s="169"/>
      <c r="B127" s="169"/>
      <c r="C127" s="169"/>
      <c r="D127" s="169"/>
      <c r="E127" s="109"/>
      <c r="F127" s="22"/>
      <c r="G127" s="22"/>
      <c r="H127" s="22"/>
      <c r="I127" s="22"/>
      <c r="J127" s="124"/>
      <c r="O127" s="22"/>
      <c r="P127" s="20"/>
      <c r="R127" s="92"/>
      <c r="S127" s="92"/>
    </row>
    <row r="128" spans="1:19" s="80" customFormat="1" ht="25.5" customHeight="1">
      <c r="A128" s="169"/>
      <c r="B128" s="169"/>
      <c r="C128" s="169"/>
      <c r="D128" s="169"/>
      <c r="E128" s="109"/>
      <c r="F128" s="22"/>
      <c r="G128" s="22"/>
      <c r="H128" s="22"/>
      <c r="I128" s="22"/>
      <c r="J128" s="124"/>
      <c r="O128" s="22"/>
      <c r="P128" s="20"/>
      <c r="R128" s="92"/>
      <c r="S128" s="92"/>
    </row>
    <row r="129" spans="1:19" s="80" customFormat="1" ht="25.5" customHeight="1">
      <c r="A129" s="169"/>
      <c r="B129" s="169"/>
      <c r="C129" s="169"/>
      <c r="D129" s="169"/>
      <c r="E129" s="109"/>
      <c r="F129" s="22"/>
      <c r="G129" s="22"/>
      <c r="H129" s="22"/>
      <c r="I129" s="22"/>
      <c r="J129" s="124"/>
      <c r="O129" s="22"/>
      <c r="P129" s="20"/>
      <c r="R129" s="92"/>
      <c r="S129" s="92"/>
    </row>
    <row r="130" spans="1:19" s="80" customFormat="1" ht="25.5" customHeight="1">
      <c r="A130" s="169"/>
      <c r="B130" s="169"/>
      <c r="C130" s="169"/>
      <c r="D130" s="169"/>
      <c r="E130" s="109"/>
      <c r="F130" s="22"/>
      <c r="G130" s="22"/>
      <c r="H130" s="22"/>
      <c r="I130" s="22"/>
      <c r="J130" s="124"/>
      <c r="O130" s="22"/>
      <c r="P130" s="20"/>
      <c r="R130" s="92"/>
      <c r="S130" s="92"/>
    </row>
    <row r="131" spans="1:19" s="80" customFormat="1" ht="25.5" customHeight="1">
      <c r="A131" s="169"/>
      <c r="B131" s="169"/>
      <c r="C131" s="169"/>
      <c r="D131" s="169"/>
      <c r="E131" s="109"/>
      <c r="F131" s="22"/>
      <c r="G131" s="22"/>
      <c r="H131" s="22"/>
      <c r="I131" s="22"/>
      <c r="J131" s="124"/>
      <c r="O131" s="22"/>
      <c r="P131" s="20"/>
      <c r="R131" s="92"/>
      <c r="S131" s="92"/>
    </row>
    <row r="132" spans="1:19" s="80" customFormat="1" ht="25.5" customHeight="1">
      <c r="A132" s="169"/>
      <c r="B132" s="169"/>
      <c r="C132" s="169"/>
      <c r="D132" s="169"/>
      <c r="E132" s="109"/>
      <c r="F132" s="22"/>
      <c r="G132" s="22"/>
      <c r="H132" s="22"/>
      <c r="I132" s="22"/>
      <c r="J132" s="124"/>
      <c r="O132" s="22"/>
      <c r="P132" s="20"/>
      <c r="R132" s="92"/>
      <c r="S132" s="92"/>
    </row>
    <row r="133" spans="1:19" s="80" customFormat="1" ht="25.5" customHeight="1">
      <c r="A133" s="169"/>
      <c r="B133" s="169"/>
      <c r="C133" s="169"/>
      <c r="D133" s="169"/>
      <c r="E133" s="109"/>
      <c r="F133" s="22"/>
      <c r="G133" s="22"/>
      <c r="H133" s="22"/>
      <c r="I133" s="22"/>
      <c r="J133" s="124"/>
      <c r="O133" s="22"/>
      <c r="P133" s="20"/>
      <c r="R133" s="92"/>
      <c r="S133" s="92"/>
    </row>
    <row r="134" spans="1:19" s="80" customFormat="1" ht="25.5" customHeight="1">
      <c r="A134" s="169"/>
      <c r="B134" s="169"/>
      <c r="C134" s="169"/>
      <c r="D134" s="169"/>
      <c r="E134" s="109"/>
      <c r="F134" s="22"/>
      <c r="G134" s="22"/>
      <c r="H134" s="22"/>
      <c r="I134" s="22"/>
      <c r="J134" s="124"/>
      <c r="O134" s="22"/>
      <c r="P134" s="20"/>
      <c r="R134" s="92"/>
      <c r="S134" s="92"/>
    </row>
    <row r="135" spans="1:19" s="80" customFormat="1" ht="25.5" customHeight="1">
      <c r="A135" s="169"/>
      <c r="B135" s="169"/>
      <c r="C135" s="169"/>
      <c r="D135" s="169"/>
      <c r="E135" s="109"/>
      <c r="F135" s="22"/>
      <c r="G135" s="22"/>
      <c r="H135" s="22"/>
      <c r="I135" s="22"/>
      <c r="J135" s="124"/>
      <c r="O135" s="22"/>
      <c r="P135" s="20"/>
      <c r="R135" s="92"/>
      <c r="S135" s="92"/>
    </row>
    <row r="136" spans="1:19" s="80" customFormat="1" ht="25.5" customHeight="1">
      <c r="A136" s="169"/>
      <c r="B136" s="169"/>
      <c r="C136" s="169"/>
      <c r="D136" s="169"/>
      <c r="E136" s="109"/>
      <c r="F136" s="22"/>
      <c r="G136" s="22"/>
      <c r="H136" s="22"/>
      <c r="I136" s="22"/>
      <c r="J136" s="124"/>
      <c r="O136" s="22"/>
      <c r="P136" s="20"/>
      <c r="R136" s="92"/>
      <c r="S136" s="92"/>
    </row>
    <row r="137" spans="1:19" s="80" customFormat="1" ht="25.5" customHeight="1">
      <c r="A137" s="169"/>
      <c r="B137" s="169"/>
      <c r="C137" s="169"/>
      <c r="D137" s="169"/>
      <c r="E137" s="109"/>
      <c r="F137" s="22"/>
      <c r="G137" s="22"/>
      <c r="H137" s="22"/>
      <c r="I137" s="22"/>
      <c r="J137" s="124"/>
      <c r="O137" s="22"/>
      <c r="P137" s="20"/>
      <c r="R137" s="92"/>
      <c r="S137" s="92"/>
    </row>
    <row r="138" spans="1:19" s="80" customFormat="1" ht="25.5" customHeight="1">
      <c r="A138" s="169"/>
      <c r="B138" s="169"/>
      <c r="C138" s="169"/>
      <c r="D138" s="169"/>
      <c r="E138" s="109"/>
      <c r="F138" s="22"/>
      <c r="G138" s="22"/>
      <c r="H138" s="22"/>
      <c r="I138" s="22"/>
      <c r="J138" s="124"/>
      <c r="O138" s="22"/>
      <c r="P138" s="20"/>
      <c r="R138" s="92"/>
      <c r="S138" s="92"/>
    </row>
    <row r="139" spans="1:19" s="80" customFormat="1" ht="25.5" customHeight="1">
      <c r="A139" s="169"/>
      <c r="B139" s="169"/>
      <c r="C139" s="169"/>
      <c r="D139" s="169"/>
      <c r="E139" s="109"/>
      <c r="F139" s="22"/>
      <c r="G139" s="22"/>
      <c r="H139" s="22"/>
      <c r="I139" s="22"/>
      <c r="J139" s="124"/>
      <c r="O139" s="22"/>
      <c r="P139" s="20"/>
      <c r="R139" s="92"/>
      <c r="S139" s="92"/>
    </row>
    <row r="140" spans="1:19" s="80" customFormat="1" ht="25.5" customHeight="1">
      <c r="A140" s="169"/>
      <c r="B140" s="169"/>
      <c r="C140" s="169"/>
      <c r="D140" s="169"/>
      <c r="E140" s="109"/>
      <c r="F140" s="22"/>
      <c r="G140" s="22"/>
      <c r="H140" s="22"/>
      <c r="I140" s="22"/>
      <c r="J140" s="124"/>
      <c r="O140" s="22"/>
      <c r="P140" s="20"/>
      <c r="R140" s="92"/>
      <c r="S140" s="92"/>
    </row>
    <row r="141" spans="1:19" s="80" customFormat="1" ht="25.5" customHeight="1">
      <c r="A141" s="169"/>
      <c r="B141" s="169"/>
      <c r="C141" s="169"/>
      <c r="D141" s="169"/>
      <c r="E141" s="109"/>
      <c r="F141" s="22"/>
      <c r="G141" s="22"/>
      <c r="H141" s="22"/>
      <c r="I141" s="22"/>
      <c r="J141" s="124"/>
      <c r="O141" s="22"/>
      <c r="P141" s="20"/>
      <c r="R141" s="92"/>
      <c r="S141" s="92"/>
    </row>
    <row r="142" spans="1:19" s="80" customFormat="1" ht="25.5" customHeight="1">
      <c r="A142" s="169"/>
      <c r="B142" s="169"/>
      <c r="C142" s="169"/>
      <c r="D142" s="169"/>
      <c r="E142" s="109"/>
      <c r="F142" s="22"/>
      <c r="G142" s="22"/>
      <c r="H142" s="22"/>
      <c r="I142" s="22"/>
      <c r="J142" s="124"/>
      <c r="O142" s="22"/>
      <c r="P142" s="20"/>
      <c r="R142" s="92"/>
      <c r="S142" s="92"/>
    </row>
    <row r="143" spans="1:19" s="80" customFormat="1" ht="25.5" customHeight="1">
      <c r="A143" s="169"/>
      <c r="B143" s="169"/>
      <c r="C143" s="169"/>
      <c r="D143" s="169"/>
      <c r="E143" s="109"/>
      <c r="F143" s="22"/>
      <c r="G143" s="22"/>
      <c r="H143" s="22"/>
      <c r="I143" s="22"/>
      <c r="J143" s="124"/>
      <c r="O143" s="22"/>
      <c r="P143" s="20"/>
      <c r="R143" s="92"/>
      <c r="S143" s="92"/>
    </row>
    <row r="144" spans="1:19" s="80" customFormat="1" ht="25.5" customHeight="1">
      <c r="A144" s="169"/>
      <c r="B144" s="169"/>
      <c r="C144" s="169"/>
      <c r="D144" s="169"/>
      <c r="E144" s="109"/>
      <c r="F144" s="22"/>
      <c r="G144" s="22"/>
      <c r="H144" s="22"/>
      <c r="I144" s="22"/>
      <c r="J144" s="124"/>
      <c r="O144" s="22"/>
      <c r="P144" s="20"/>
      <c r="R144" s="92"/>
      <c r="S144" s="92"/>
    </row>
    <row r="145" spans="1:19" s="80" customFormat="1" ht="25.5" customHeight="1">
      <c r="A145" s="169"/>
      <c r="B145" s="169"/>
      <c r="C145" s="169"/>
      <c r="D145" s="169"/>
      <c r="E145" s="109"/>
      <c r="F145" s="22"/>
      <c r="G145" s="22"/>
      <c r="H145" s="22"/>
      <c r="I145" s="22"/>
      <c r="J145" s="124"/>
      <c r="O145" s="22"/>
      <c r="P145" s="20"/>
      <c r="R145" s="92"/>
      <c r="S145" s="92"/>
    </row>
    <row r="146" spans="1:19" s="80" customFormat="1" ht="25.5" customHeight="1">
      <c r="A146" s="169"/>
      <c r="B146" s="169"/>
      <c r="C146" s="169"/>
      <c r="D146" s="169"/>
      <c r="E146" s="109"/>
      <c r="F146" s="22"/>
      <c r="G146" s="22"/>
      <c r="H146" s="22"/>
      <c r="I146" s="22"/>
      <c r="J146" s="124"/>
      <c r="O146" s="22"/>
      <c r="P146" s="20"/>
      <c r="R146" s="92"/>
      <c r="S146" s="92"/>
    </row>
    <row r="147" spans="1:19" s="80" customFormat="1" ht="25.5" customHeight="1">
      <c r="A147" s="169"/>
      <c r="B147" s="169"/>
      <c r="C147" s="169"/>
      <c r="D147" s="169"/>
      <c r="E147" s="109"/>
      <c r="F147" s="22"/>
      <c r="G147" s="22"/>
      <c r="H147" s="22"/>
      <c r="I147" s="22"/>
      <c r="J147" s="124"/>
      <c r="O147" s="22"/>
      <c r="P147" s="20"/>
      <c r="R147" s="92"/>
      <c r="S147" s="92"/>
    </row>
    <row r="148" spans="1:19" s="80" customFormat="1" ht="25.5" customHeight="1">
      <c r="A148" s="169"/>
      <c r="B148" s="169"/>
      <c r="C148" s="169"/>
      <c r="D148" s="169"/>
      <c r="E148" s="109"/>
      <c r="F148" s="22"/>
      <c r="G148" s="22"/>
      <c r="H148" s="22"/>
      <c r="I148" s="22"/>
      <c r="J148" s="124"/>
      <c r="O148" s="22"/>
      <c r="P148" s="20"/>
      <c r="R148" s="92"/>
      <c r="S148" s="92"/>
    </row>
    <row r="149" spans="1:19" s="80" customFormat="1" ht="25.5" customHeight="1">
      <c r="A149" s="169"/>
      <c r="B149" s="169"/>
      <c r="C149" s="169"/>
      <c r="D149" s="169"/>
      <c r="E149" s="109"/>
      <c r="F149" s="22"/>
      <c r="G149" s="22"/>
      <c r="H149" s="22"/>
      <c r="I149" s="22"/>
      <c r="J149" s="124"/>
      <c r="O149" s="22"/>
      <c r="P149" s="20"/>
      <c r="R149" s="92"/>
      <c r="S149" s="92"/>
    </row>
    <row r="150" spans="1:19" s="80" customFormat="1" ht="25.5" customHeight="1">
      <c r="A150" s="169"/>
      <c r="B150" s="169"/>
      <c r="C150" s="169"/>
      <c r="D150" s="169"/>
      <c r="E150" s="109"/>
      <c r="F150" s="22"/>
      <c r="G150" s="22"/>
      <c r="H150" s="22"/>
      <c r="I150" s="22"/>
      <c r="J150" s="124"/>
      <c r="O150" s="22"/>
      <c r="P150" s="20"/>
      <c r="R150" s="92"/>
      <c r="S150" s="92"/>
    </row>
    <row r="151" spans="1:19" s="80" customFormat="1" ht="25.5" customHeight="1">
      <c r="A151" s="169"/>
      <c r="B151" s="169"/>
      <c r="C151" s="169"/>
      <c r="D151" s="169"/>
      <c r="E151" s="109"/>
      <c r="F151" s="22"/>
      <c r="G151" s="22"/>
      <c r="H151" s="22"/>
      <c r="I151" s="22"/>
      <c r="J151" s="124"/>
      <c r="O151" s="22"/>
      <c r="P151" s="20"/>
      <c r="R151" s="92"/>
      <c r="S151" s="92"/>
    </row>
    <row r="152" spans="1:19" s="80" customFormat="1" ht="25.5" customHeight="1">
      <c r="A152" s="169"/>
      <c r="B152" s="169"/>
      <c r="C152" s="169"/>
      <c r="D152" s="169"/>
      <c r="E152" s="109"/>
      <c r="F152" s="22"/>
      <c r="G152" s="22"/>
      <c r="H152" s="22"/>
      <c r="I152" s="22"/>
      <c r="J152" s="124"/>
      <c r="O152" s="22"/>
      <c r="P152" s="20"/>
      <c r="R152" s="92"/>
      <c r="S152" s="92"/>
    </row>
    <row r="153" spans="1:19" s="80" customFormat="1" ht="25.5" customHeight="1">
      <c r="A153" s="169"/>
      <c r="B153" s="169"/>
      <c r="C153" s="169"/>
      <c r="D153" s="169"/>
      <c r="E153" s="109"/>
      <c r="F153" s="22"/>
      <c r="G153" s="22"/>
      <c r="H153" s="22"/>
      <c r="I153" s="22"/>
      <c r="J153" s="124"/>
      <c r="O153" s="22"/>
      <c r="P153" s="20"/>
      <c r="R153" s="92"/>
      <c r="S153" s="92"/>
    </row>
    <row r="154" spans="1:19" s="80" customFormat="1" ht="25.5" customHeight="1">
      <c r="A154" s="169"/>
      <c r="B154" s="169"/>
      <c r="C154" s="169"/>
      <c r="D154" s="169"/>
      <c r="E154" s="109"/>
      <c r="F154" s="22"/>
      <c r="G154" s="22"/>
      <c r="H154" s="22"/>
      <c r="I154" s="22"/>
      <c r="J154" s="124"/>
      <c r="O154" s="22"/>
      <c r="P154" s="20"/>
      <c r="R154" s="92"/>
      <c r="S154" s="92"/>
    </row>
    <row r="155" spans="1:19" s="80" customFormat="1" ht="25.5" customHeight="1">
      <c r="A155" s="169"/>
      <c r="B155" s="169"/>
      <c r="C155" s="169"/>
      <c r="D155" s="169"/>
      <c r="E155" s="109"/>
      <c r="F155" s="22"/>
      <c r="G155" s="22"/>
      <c r="H155" s="22"/>
      <c r="I155" s="22"/>
      <c r="J155" s="124"/>
      <c r="O155" s="22"/>
      <c r="P155" s="20"/>
      <c r="R155" s="92"/>
      <c r="S155" s="92"/>
    </row>
    <row r="156" spans="1:19" s="80" customFormat="1" ht="25.5" customHeight="1">
      <c r="A156" s="169"/>
      <c r="B156" s="169"/>
      <c r="C156" s="169"/>
      <c r="D156" s="169"/>
      <c r="E156" s="109"/>
      <c r="F156" s="22"/>
      <c r="G156" s="22"/>
      <c r="H156" s="22"/>
      <c r="I156" s="22"/>
      <c r="J156" s="124"/>
      <c r="O156" s="22"/>
      <c r="P156" s="20"/>
      <c r="R156" s="92"/>
      <c r="S156" s="92"/>
    </row>
    <row r="157" spans="1:19" s="80" customFormat="1" ht="25.5" customHeight="1">
      <c r="A157" s="169"/>
      <c r="B157" s="169"/>
      <c r="C157" s="169"/>
      <c r="D157" s="169"/>
      <c r="E157" s="109"/>
      <c r="F157" s="22"/>
      <c r="G157" s="22"/>
      <c r="H157" s="22"/>
      <c r="I157" s="22"/>
      <c r="J157" s="124"/>
      <c r="O157" s="22"/>
      <c r="P157" s="20"/>
      <c r="R157" s="92"/>
      <c r="S157" s="92"/>
    </row>
    <row r="158" spans="1:19" s="80" customFormat="1" ht="25.5" customHeight="1">
      <c r="A158" s="169"/>
      <c r="B158" s="169"/>
      <c r="C158" s="169"/>
      <c r="D158" s="169"/>
      <c r="E158" s="109"/>
      <c r="F158" s="22"/>
      <c r="G158" s="22"/>
      <c r="H158" s="22"/>
      <c r="I158" s="22"/>
      <c r="J158" s="124"/>
      <c r="O158" s="22"/>
      <c r="P158" s="20"/>
      <c r="R158" s="92"/>
      <c r="S158" s="92"/>
    </row>
    <row r="159" spans="1:19" s="80" customFormat="1" ht="25.5" customHeight="1">
      <c r="A159" s="169"/>
      <c r="B159" s="169"/>
      <c r="C159" s="169"/>
      <c r="D159" s="169"/>
      <c r="E159" s="109"/>
      <c r="F159" s="22"/>
      <c r="G159" s="22"/>
      <c r="H159" s="22"/>
      <c r="I159" s="22"/>
      <c r="J159" s="124"/>
      <c r="O159" s="22"/>
      <c r="P159" s="20"/>
      <c r="R159" s="92"/>
      <c r="S159" s="92"/>
    </row>
    <row r="160" spans="1:19" s="80" customFormat="1" ht="25.5" customHeight="1">
      <c r="A160" s="169"/>
      <c r="B160" s="169"/>
      <c r="C160" s="169"/>
      <c r="D160" s="169"/>
      <c r="E160" s="109"/>
      <c r="F160" s="22"/>
      <c r="G160" s="22"/>
      <c r="H160" s="22"/>
      <c r="I160" s="22"/>
      <c r="J160" s="124"/>
      <c r="O160" s="22"/>
      <c r="P160" s="20"/>
      <c r="R160" s="92"/>
      <c r="S160" s="92"/>
    </row>
    <row r="161" spans="1:19" s="80" customFormat="1" ht="25.5" customHeight="1">
      <c r="A161" s="169"/>
      <c r="B161" s="169"/>
      <c r="C161" s="169"/>
      <c r="D161" s="169"/>
      <c r="E161" s="109"/>
      <c r="F161" s="22"/>
      <c r="G161" s="22"/>
      <c r="H161" s="22"/>
      <c r="I161" s="22"/>
      <c r="J161" s="124"/>
      <c r="O161" s="22"/>
      <c r="P161" s="20"/>
      <c r="R161" s="92"/>
      <c r="S161" s="92"/>
    </row>
    <row r="162" spans="1:19" s="80" customFormat="1" ht="25.5" customHeight="1">
      <c r="A162" s="169"/>
      <c r="B162" s="169"/>
      <c r="C162" s="169"/>
      <c r="D162" s="169"/>
      <c r="E162" s="109"/>
      <c r="F162" s="22"/>
      <c r="G162" s="22"/>
      <c r="H162" s="22"/>
      <c r="I162" s="22"/>
      <c r="J162" s="124"/>
      <c r="O162" s="22"/>
      <c r="P162" s="20"/>
      <c r="R162" s="92"/>
      <c r="S162" s="92"/>
    </row>
    <row r="163" spans="1:19" s="80" customFormat="1" ht="25.5" customHeight="1">
      <c r="A163" s="169"/>
      <c r="B163" s="169"/>
      <c r="C163" s="169"/>
      <c r="D163" s="169"/>
      <c r="E163" s="109"/>
      <c r="F163" s="22"/>
      <c r="G163" s="22"/>
      <c r="H163" s="22"/>
      <c r="I163" s="22"/>
      <c r="J163" s="124"/>
      <c r="O163" s="22"/>
      <c r="P163" s="20"/>
      <c r="R163" s="92"/>
      <c r="S163" s="92"/>
    </row>
    <row r="164" spans="1:19" s="80" customFormat="1" ht="25.5" customHeight="1">
      <c r="A164" s="169"/>
      <c r="B164" s="169"/>
      <c r="C164" s="169"/>
      <c r="D164" s="169"/>
      <c r="E164" s="109"/>
      <c r="F164" s="22"/>
      <c r="G164" s="22"/>
      <c r="H164" s="22"/>
      <c r="I164" s="22"/>
      <c r="J164" s="124"/>
      <c r="O164" s="22"/>
      <c r="P164" s="20"/>
      <c r="R164" s="92"/>
      <c r="S164" s="92"/>
    </row>
    <row r="165" spans="1:19" s="80" customFormat="1" ht="25.5" customHeight="1">
      <c r="A165" s="169"/>
      <c r="B165" s="169"/>
      <c r="C165" s="169"/>
      <c r="D165" s="169"/>
      <c r="E165" s="109"/>
      <c r="F165" s="22"/>
      <c r="G165" s="22"/>
      <c r="H165" s="22"/>
      <c r="I165" s="22"/>
      <c r="J165" s="124"/>
      <c r="O165" s="22"/>
      <c r="P165" s="20"/>
      <c r="R165" s="92"/>
      <c r="S165" s="92"/>
    </row>
    <row r="166" spans="1:19" s="80" customFormat="1" ht="25.5" customHeight="1">
      <c r="A166" s="169"/>
      <c r="B166" s="169"/>
      <c r="C166" s="169"/>
      <c r="D166" s="169"/>
      <c r="E166" s="109"/>
      <c r="F166" s="22"/>
      <c r="G166" s="22"/>
      <c r="H166" s="22"/>
      <c r="I166" s="22"/>
      <c r="J166" s="124"/>
      <c r="O166" s="22"/>
      <c r="P166" s="20"/>
      <c r="R166" s="92"/>
      <c r="S166" s="92"/>
    </row>
    <row r="167" spans="1:19" s="80" customFormat="1" ht="25.5" customHeight="1">
      <c r="A167" s="169"/>
      <c r="B167" s="169"/>
      <c r="C167" s="169"/>
      <c r="D167" s="169"/>
      <c r="E167" s="109"/>
      <c r="F167" s="22"/>
      <c r="G167" s="22"/>
      <c r="H167" s="22"/>
      <c r="I167" s="22"/>
      <c r="J167" s="124"/>
      <c r="O167" s="22"/>
      <c r="P167" s="20"/>
      <c r="R167" s="92"/>
      <c r="S167" s="92"/>
    </row>
    <row r="168" spans="1:19" s="80" customFormat="1" ht="25.5" customHeight="1">
      <c r="A168" s="169"/>
      <c r="B168" s="169"/>
      <c r="C168" s="169"/>
      <c r="D168" s="169"/>
      <c r="E168" s="109"/>
      <c r="F168" s="22"/>
      <c r="G168" s="22"/>
      <c r="H168" s="22"/>
      <c r="I168" s="22"/>
      <c r="J168" s="124"/>
      <c r="O168" s="22"/>
      <c r="P168" s="20"/>
      <c r="R168" s="92"/>
      <c r="S168" s="92"/>
    </row>
    <row r="169" spans="1:19" s="80" customFormat="1" ht="25.5" customHeight="1">
      <c r="A169" s="169"/>
      <c r="B169" s="169"/>
      <c r="C169" s="169"/>
      <c r="D169" s="169"/>
      <c r="E169" s="109"/>
      <c r="F169" s="22"/>
      <c r="G169" s="22"/>
      <c r="H169" s="22"/>
      <c r="I169" s="22"/>
      <c r="J169" s="124"/>
      <c r="O169" s="22"/>
      <c r="P169" s="20"/>
      <c r="R169" s="92"/>
      <c r="S169" s="92"/>
    </row>
    <row r="170" spans="1:19" s="80" customFormat="1" ht="25.5" customHeight="1">
      <c r="A170" s="169"/>
      <c r="B170" s="169"/>
      <c r="C170" s="169"/>
      <c r="D170" s="169"/>
      <c r="E170" s="109"/>
      <c r="F170" s="22"/>
      <c r="G170" s="22"/>
      <c r="H170" s="22"/>
      <c r="I170" s="22"/>
      <c r="J170" s="124"/>
      <c r="O170" s="22"/>
      <c r="P170" s="20"/>
      <c r="R170" s="92"/>
      <c r="S170" s="92"/>
    </row>
    <row r="171" spans="1:19" s="80" customFormat="1" ht="25.5" customHeight="1">
      <c r="A171" s="169"/>
      <c r="B171" s="169"/>
      <c r="C171" s="169"/>
      <c r="D171" s="169"/>
      <c r="E171" s="109"/>
      <c r="F171" s="22"/>
      <c r="G171" s="22"/>
      <c r="H171" s="22"/>
      <c r="I171" s="22"/>
      <c r="J171" s="124"/>
      <c r="O171" s="22"/>
      <c r="P171" s="20"/>
      <c r="R171" s="92"/>
      <c r="S171" s="92"/>
    </row>
    <row r="172" spans="1:19" s="80" customFormat="1" ht="25.5" customHeight="1">
      <c r="A172" s="169"/>
      <c r="B172" s="169"/>
      <c r="C172" s="169"/>
      <c r="D172" s="169"/>
      <c r="E172" s="109"/>
      <c r="F172" s="22"/>
      <c r="G172" s="22"/>
      <c r="H172" s="22"/>
      <c r="I172" s="22"/>
      <c r="J172" s="124"/>
      <c r="O172" s="22"/>
      <c r="P172" s="20"/>
      <c r="R172" s="92"/>
      <c r="S172" s="92"/>
    </row>
    <row r="173" spans="1:19" s="80" customFormat="1" ht="25.5" customHeight="1">
      <c r="A173" s="169"/>
      <c r="B173" s="169"/>
      <c r="C173" s="169"/>
      <c r="D173" s="169"/>
      <c r="E173" s="109"/>
      <c r="F173" s="22"/>
      <c r="G173" s="22"/>
      <c r="H173" s="22"/>
      <c r="I173" s="22"/>
      <c r="J173" s="124"/>
      <c r="O173" s="22"/>
      <c r="P173" s="20"/>
      <c r="R173" s="92"/>
      <c r="S173" s="92"/>
    </row>
    <row r="174" spans="1:19" s="80" customFormat="1" ht="25.5" customHeight="1">
      <c r="A174" s="169"/>
      <c r="B174" s="169"/>
      <c r="C174" s="169"/>
      <c r="D174" s="169"/>
      <c r="E174" s="109"/>
      <c r="F174" s="22"/>
      <c r="G174" s="22"/>
      <c r="H174" s="22"/>
      <c r="I174" s="22"/>
      <c r="J174" s="124"/>
      <c r="O174" s="22"/>
      <c r="P174" s="20"/>
      <c r="R174" s="92"/>
      <c r="S174" s="92"/>
    </row>
    <row r="175" spans="1:19" s="80" customFormat="1" ht="25.5" customHeight="1">
      <c r="A175" s="169"/>
      <c r="B175" s="169"/>
      <c r="C175" s="169"/>
      <c r="D175" s="169"/>
      <c r="E175" s="109"/>
      <c r="F175" s="22"/>
      <c r="G175" s="22"/>
      <c r="H175" s="22"/>
      <c r="I175" s="22"/>
      <c r="J175" s="124"/>
      <c r="O175" s="22"/>
      <c r="P175" s="20"/>
      <c r="R175" s="92"/>
      <c r="S175" s="92"/>
    </row>
    <row r="176" spans="1:19" s="80" customFormat="1" ht="25.5" customHeight="1">
      <c r="A176" s="169"/>
      <c r="B176" s="169"/>
      <c r="C176" s="169"/>
      <c r="D176" s="169"/>
      <c r="E176" s="109"/>
      <c r="F176" s="22"/>
      <c r="G176" s="22"/>
      <c r="H176" s="22"/>
      <c r="I176" s="22"/>
      <c r="J176" s="124"/>
      <c r="O176" s="22"/>
      <c r="P176" s="20"/>
      <c r="R176" s="92"/>
      <c r="S176" s="92"/>
    </row>
    <row r="177" spans="1:19" s="80" customFormat="1" ht="25.5" customHeight="1">
      <c r="A177" s="169"/>
      <c r="B177" s="169"/>
      <c r="C177" s="169"/>
      <c r="D177" s="169"/>
      <c r="E177" s="109"/>
      <c r="F177" s="22"/>
      <c r="G177" s="22"/>
      <c r="H177" s="22"/>
      <c r="I177" s="22"/>
      <c r="J177" s="124"/>
      <c r="O177" s="22"/>
      <c r="P177" s="20"/>
      <c r="R177" s="92"/>
      <c r="S177" s="92"/>
    </row>
    <row r="178" spans="1:19" s="80" customFormat="1" ht="25.5" customHeight="1">
      <c r="A178" s="169"/>
      <c r="B178" s="169"/>
      <c r="C178" s="169"/>
      <c r="D178" s="169"/>
      <c r="E178" s="109"/>
      <c r="F178" s="22"/>
      <c r="G178" s="22"/>
      <c r="H178" s="22"/>
      <c r="I178" s="22"/>
      <c r="J178" s="124"/>
      <c r="O178" s="22"/>
      <c r="P178" s="20"/>
      <c r="R178" s="92"/>
      <c r="S178" s="92"/>
    </row>
    <row r="179" spans="1:19" s="80" customFormat="1" ht="25.5" customHeight="1">
      <c r="A179" s="169"/>
      <c r="B179" s="169"/>
      <c r="C179" s="169"/>
      <c r="D179" s="169"/>
      <c r="E179" s="109"/>
      <c r="F179" s="22"/>
      <c r="G179" s="22"/>
      <c r="H179" s="22"/>
      <c r="I179" s="22"/>
      <c r="J179" s="124"/>
      <c r="O179" s="22"/>
      <c r="P179" s="20"/>
      <c r="R179" s="92"/>
      <c r="S179" s="92"/>
    </row>
    <row r="180" spans="1:19" s="80" customFormat="1" ht="25.5" customHeight="1">
      <c r="A180" s="169"/>
      <c r="B180" s="169"/>
      <c r="C180" s="169"/>
      <c r="D180" s="169"/>
      <c r="E180" s="109"/>
      <c r="F180" s="22"/>
      <c r="G180" s="22"/>
      <c r="H180" s="22"/>
      <c r="I180" s="22"/>
      <c r="J180" s="124"/>
      <c r="O180" s="22"/>
      <c r="P180" s="20"/>
      <c r="R180" s="92"/>
      <c r="S180" s="92"/>
    </row>
    <row r="181" spans="1:19" s="80" customFormat="1" ht="25.5" customHeight="1">
      <c r="A181" s="169"/>
      <c r="B181" s="169"/>
      <c r="C181" s="169"/>
      <c r="D181" s="169"/>
      <c r="E181" s="109"/>
      <c r="F181" s="22"/>
      <c r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" customHeight="1">
      <c r="A182" s="169"/>
      <c r="B182" s="169"/>
      <c r="C182" s="169"/>
      <c r="D182" s="169"/>
      <c r="E182" s="109"/>
      <c r="F182" s="22"/>
      <c r="G182" s="22"/>
      <c r="H182" s="22"/>
      <c r="I182" s="22"/>
      <c r="J182" s="124"/>
      <c r="O182" s="22"/>
      <c r="P182" s="20"/>
      <c r="R182" s="92"/>
      <c r="S182" s="92"/>
    </row>
    <row r="183" spans="1:19" s="80" customFormat="1" ht="25.5" customHeight="1">
      <c r="A183" s="169"/>
      <c r="B183" s="169"/>
      <c r="C183" s="169"/>
      <c r="D183" s="169"/>
      <c r="E183" s="109"/>
      <c r="F183" s="22"/>
      <c r="G183" s="22"/>
      <c r="H183" s="22"/>
      <c r="I183" s="22"/>
      <c r="J183" s="124"/>
      <c r="O183" s="22"/>
      <c r="P183" s="20"/>
      <c r="R183" s="92"/>
      <c r="S183" s="92"/>
    </row>
    <row r="184" spans="1:19" s="80" customFormat="1" ht="25.5" customHeight="1">
      <c r="A184" s="169"/>
      <c r="B184" s="169"/>
      <c r="C184" s="169"/>
      <c r="D184" s="169"/>
      <c r="E184" s="109"/>
      <c r="F184" s="22"/>
      <c r="G184" s="22"/>
      <c r="H184" s="22"/>
      <c r="I184" s="22"/>
      <c r="J184" s="124"/>
      <c r="O184" s="22"/>
      <c r="P184" s="20"/>
      <c r="R184" s="92"/>
      <c r="S184" s="92"/>
    </row>
    <row r="185" spans="1:19" s="80" customFormat="1" ht="25.5" customHeight="1">
      <c r="A185" s="169"/>
      <c r="B185" s="169"/>
      <c r="C185" s="169"/>
      <c r="D185" s="169"/>
      <c r="E185" s="109"/>
      <c r="F185" s="22"/>
      <c r="G185" s="22"/>
      <c r="H185" s="22"/>
      <c r="I185" s="22"/>
      <c r="J185" s="124"/>
      <c r="O185" s="22"/>
      <c r="P185" s="20"/>
      <c r="R185" s="92"/>
      <c r="S185" s="92"/>
    </row>
    <row r="186" spans="1:19" s="80" customFormat="1" ht="25.5" customHeight="1">
      <c r="A186" s="169"/>
      <c r="B186" s="169"/>
      <c r="C186" s="169"/>
      <c r="D186" s="169"/>
      <c r="E186" s="109"/>
      <c r="F186" s="22"/>
      <c r="G186" s="22"/>
      <c r="H186" s="22"/>
      <c r="I186" s="22"/>
      <c r="J186" s="124"/>
      <c r="O186" s="22"/>
      <c r="P186" s="20"/>
      <c r="R186" s="92"/>
      <c r="S186" s="92"/>
    </row>
    <row r="187" spans="1:19" s="80" customFormat="1" ht="25.5" customHeight="1">
      <c r="A187" s="169"/>
      <c r="B187" s="169"/>
      <c r="C187" s="169"/>
      <c r="D187" s="169"/>
      <c r="E187" s="109"/>
      <c r="F187" s="22"/>
      <c r="G187" s="22"/>
      <c r="H187" s="22"/>
      <c r="I187" s="22"/>
      <c r="J187" s="124"/>
      <c r="O187" s="22"/>
      <c r="P187" s="20"/>
      <c r="R187" s="92"/>
      <c r="S187" s="92"/>
    </row>
    <row r="188" spans="1:19" s="80" customFormat="1" ht="25.5" customHeight="1">
      <c r="A188" s="169"/>
      <c r="B188" s="169"/>
      <c r="C188" s="169"/>
      <c r="D188" s="169"/>
      <c r="E188" s="109"/>
      <c r="F188" s="22"/>
      <c r="G188" s="22"/>
      <c r="H188" s="22"/>
      <c r="I188" s="22"/>
      <c r="J188" s="124"/>
      <c r="O188" s="22"/>
      <c r="P188" s="20"/>
      <c r="R188" s="92"/>
      <c r="S188" s="92"/>
    </row>
    <row r="189" spans="1:19" s="80" customFormat="1" ht="25.5" customHeight="1">
      <c r="A189" s="169"/>
      <c r="B189" s="169"/>
      <c r="C189" s="169"/>
      <c r="D189" s="169"/>
      <c r="E189" s="109"/>
      <c r="F189" s="22"/>
      <c r="G189" s="22"/>
      <c r="H189" s="22"/>
      <c r="I189" s="22"/>
      <c r="J189" s="124"/>
      <c r="O189" s="22"/>
      <c r="P189" s="20"/>
      <c r="R189" s="92"/>
      <c r="S189" s="92"/>
    </row>
    <row r="190" spans="1:19" s="80" customFormat="1" ht="25.5" customHeight="1">
      <c r="A190" s="169"/>
      <c r="B190" s="169"/>
      <c r="C190" s="169"/>
      <c r="D190" s="169"/>
      <c r="E190" s="109"/>
      <c r="F190" s="22"/>
      <c r="G190" s="22"/>
      <c r="H190" s="22"/>
      <c r="I190" s="22"/>
      <c r="J190" s="124"/>
      <c r="O190" s="22"/>
      <c r="P190" s="20"/>
      <c r="R190" s="92"/>
      <c r="S190" s="92"/>
    </row>
    <row r="191" spans="1:19" s="80" customFormat="1" ht="25.5" customHeight="1">
      <c r="A191" s="169"/>
      <c r="B191" s="169"/>
      <c r="C191" s="169"/>
      <c r="D191" s="169"/>
      <c r="E191" s="109"/>
      <c r="F191" s="22"/>
      <c r="G191" s="22"/>
      <c r="H191" s="22"/>
      <c r="I191" s="22"/>
      <c r="J191" s="124"/>
      <c r="O191" s="22"/>
      <c r="P191" s="20"/>
      <c r="R191" s="92"/>
      <c r="S191" s="92"/>
    </row>
    <row r="192" spans="1:19" s="80" customFormat="1" ht="25.5" customHeight="1">
      <c r="A192" s="169"/>
      <c r="B192" s="169"/>
      <c r="C192" s="169"/>
      <c r="D192" s="169"/>
      <c r="E192" s="109"/>
      <c r="F192" s="22"/>
      <c r="G192" s="22"/>
      <c r="H192" s="22"/>
      <c r="I192" s="22"/>
      <c r="J192" s="124"/>
      <c r="O192" s="22"/>
      <c r="P192" s="20"/>
      <c r="R192" s="92"/>
      <c r="S192" s="92"/>
    </row>
    <row r="193" spans="1:19" s="80" customFormat="1" ht="25.5" customHeight="1">
      <c r="A193" s="169"/>
      <c r="B193" s="169"/>
      <c r="C193" s="169"/>
      <c r="D193" s="169"/>
      <c r="E193" s="109"/>
      <c r="F193" s="22"/>
      <c r="G193" s="22"/>
      <c r="H193" s="22"/>
      <c r="I193" s="22"/>
      <c r="J193" s="124"/>
      <c r="O193" s="22"/>
      <c r="P193" s="20"/>
      <c r="R193" s="92"/>
      <c r="S193" s="92"/>
    </row>
    <row r="194" spans="1:19" s="80" customFormat="1" ht="25.5" customHeight="1">
      <c r="A194" s="169"/>
      <c r="B194" s="169"/>
      <c r="C194" s="169"/>
      <c r="D194" s="169"/>
      <c r="E194" s="109"/>
      <c r="F194" s="22"/>
      <c r="G194" s="22"/>
      <c r="H194" s="22"/>
      <c r="I194" s="22"/>
      <c r="J194" s="124"/>
      <c r="O194" s="22"/>
      <c r="P194" s="20"/>
      <c r="R194" s="92"/>
      <c r="S194" s="92"/>
    </row>
    <row r="195" spans="1:19" ht="38.25" customHeight="1">
      <c r="A195" s="115"/>
      <c r="B195" s="115"/>
      <c r="C195" s="116" t="s">
        <v>399</v>
      </c>
      <c r="D195" s="117">
        <f>E86</f>
        <v>59</v>
      </c>
      <c r="E195" s="115"/>
      <c r="F195" s="22"/>
      <c r="G195" s="22"/>
      <c r="H195" s="22"/>
      <c r="I195" s="22"/>
      <c r="J195" s="124"/>
      <c r="O195" s="22"/>
      <c r="P195" s="20"/>
      <c r="R195" s="33"/>
      <c r="S195" s="33"/>
    </row>
  </sheetData>
  <sheetProtection/>
  <mergeCells count="7">
    <mergeCell ref="A105:D105"/>
    <mergeCell ref="A106:D106"/>
    <mergeCell ref="A33:D33"/>
    <mergeCell ref="A58:D58"/>
    <mergeCell ref="A59:D59"/>
    <mergeCell ref="A86:D86"/>
    <mergeCell ref="A85:D85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C47"/>
  <sheetViews>
    <sheetView zoomScalePageLayoutView="0" workbookViewId="0" topLeftCell="A1">
      <selection activeCell="F35" sqref="F35"/>
    </sheetView>
  </sheetViews>
  <sheetFormatPr defaultColWidth="11.421875" defaultRowHeight="12.75"/>
  <cols>
    <col min="3" max="3" width="28.00390625" style="0" customWidth="1"/>
  </cols>
  <sheetData>
    <row r="6" spans="2:3" ht="12.75">
      <c r="B6" s="171">
        <v>1</v>
      </c>
      <c r="C6" s="101" t="s">
        <v>360</v>
      </c>
    </row>
    <row r="7" spans="2:3" ht="12.75">
      <c r="B7" s="171">
        <v>2</v>
      </c>
      <c r="C7" s="101" t="s">
        <v>460</v>
      </c>
    </row>
    <row r="8" spans="2:3" ht="12.75">
      <c r="B8" s="171">
        <v>3</v>
      </c>
      <c r="C8" s="101" t="s">
        <v>437</v>
      </c>
    </row>
    <row r="9" spans="2:3" ht="12.75">
      <c r="B9" s="171">
        <v>4</v>
      </c>
      <c r="C9" s="101" t="s">
        <v>341</v>
      </c>
    </row>
    <row r="10" spans="2:3" ht="12.75">
      <c r="B10" s="171">
        <v>5</v>
      </c>
      <c r="C10" s="101" t="s">
        <v>300</v>
      </c>
    </row>
    <row r="11" spans="2:3" ht="12.75">
      <c r="B11" s="171">
        <v>6</v>
      </c>
      <c r="C11" s="101" t="s">
        <v>58</v>
      </c>
    </row>
    <row r="12" spans="2:3" ht="12.75">
      <c r="B12" s="171">
        <v>7</v>
      </c>
      <c r="C12" s="165" t="s">
        <v>73</v>
      </c>
    </row>
    <row r="13" spans="2:3" ht="12.75">
      <c r="B13" s="171">
        <v>8</v>
      </c>
      <c r="C13" s="101" t="s">
        <v>333</v>
      </c>
    </row>
    <row r="14" spans="2:3" ht="12.75">
      <c r="B14" s="171">
        <v>9</v>
      </c>
      <c r="C14" s="101" t="s">
        <v>56</v>
      </c>
    </row>
    <row r="15" spans="2:3" ht="12.75">
      <c r="B15" s="171">
        <v>10</v>
      </c>
      <c r="C15" s="101" t="s">
        <v>331</v>
      </c>
    </row>
    <row r="16" spans="2:3" ht="12.75">
      <c r="B16" s="171">
        <v>11</v>
      </c>
      <c r="C16" s="101" t="s">
        <v>50</v>
      </c>
    </row>
    <row r="17" spans="2:3" ht="12.75">
      <c r="B17" s="171">
        <v>12</v>
      </c>
      <c r="C17" s="101" t="s">
        <v>346</v>
      </c>
    </row>
    <row r="18" spans="2:3" ht="12.75">
      <c r="B18" s="171">
        <v>13</v>
      </c>
      <c r="C18" s="101" t="s">
        <v>353</v>
      </c>
    </row>
    <row r="19" spans="2:3" ht="12.75">
      <c r="B19" s="171">
        <v>14</v>
      </c>
      <c r="C19" s="101" t="s">
        <v>261</v>
      </c>
    </row>
    <row r="20" spans="2:3" ht="12.75">
      <c r="B20" s="171">
        <v>15</v>
      </c>
      <c r="C20" s="101" t="s">
        <v>322</v>
      </c>
    </row>
    <row r="21" spans="2:3" ht="12.75">
      <c r="B21" s="171">
        <v>16</v>
      </c>
      <c r="C21" s="101" t="s">
        <v>451</v>
      </c>
    </row>
    <row r="22" spans="2:3" ht="12.75">
      <c r="B22" s="171">
        <v>17</v>
      </c>
      <c r="C22" s="101" t="s">
        <v>419</v>
      </c>
    </row>
    <row r="23" spans="2:3" ht="12.75">
      <c r="B23" s="171">
        <v>18</v>
      </c>
      <c r="C23" s="101" t="s">
        <v>391</v>
      </c>
    </row>
    <row r="24" spans="2:3" ht="12.75">
      <c r="B24" s="171">
        <v>19</v>
      </c>
      <c r="C24" s="101" t="s">
        <v>283</v>
      </c>
    </row>
    <row r="25" spans="2:3" ht="12.75">
      <c r="B25" s="171">
        <v>20</v>
      </c>
      <c r="C25" s="101" t="s">
        <v>223</v>
      </c>
    </row>
    <row r="26" spans="2:3" ht="12.75">
      <c r="B26" s="171">
        <v>21</v>
      </c>
      <c r="C26" s="101" t="s">
        <v>355</v>
      </c>
    </row>
    <row r="27" spans="2:3" ht="12.75">
      <c r="B27" s="171">
        <v>22</v>
      </c>
      <c r="C27" s="101" t="s">
        <v>423</v>
      </c>
    </row>
    <row r="28" spans="2:3" ht="12.75">
      <c r="B28" s="171">
        <v>23</v>
      </c>
      <c r="C28" s="101" t="s">
        <v>406</v>
      </c>
    </row>
    <row r="29" spans="2:3" ht="12.75">
      <c r="B29" s="171">
        <v>24</v>
      </c>
      <c r="C29" s="101" t="s">
        <v>68</v>
      </c>
    </row>
    <row r="30" spans="2:3" ht="12.75">
      <c r="B30" s="171">
        <v>25</v>
      </c>
      <c r="C30" s="101" t="s">
        <v>324</v>
      </c>
    </row>
    <row r="31" spans="2:3" ht="12.75">
      <c r="B31" s="171">
        <v>26</v>
      </c>
      <c r="C31" s="101" t="s">
        <v>335</v>
      </c>
    </row>
    <row r="32" spans="2:3" ht="12.75">
      <c r="B32" s="171">
        <v>27</v>
      </c>
      <c r="C32" s="101" t="s">
        <v>55</v>
      </c>
    </row>
    <row r="33" spans="2:3" ht="12.75">
      <c r="B33" s="171">
        <v>28</v>
      </c>
      <c r="C33" s="165" t="s">
        <v>317</v>
      </c>
    </row>
    <row r="34" spans="2:3" ht="12.75">
      <c r="B34" s="171">
        <v>29</v>
      </c>
      <c r="C34" s="165" t="s">
        <v>270</v>
      </c>
    </row>
    <row r="35" spans="2:3" ht="12.75">
      <c r="B35" s="171">
        <v>30</v>
      </c>
      <c r="C35" s="101" t="s">
        <v>415</v>
      </c>
    </row>
    <row r="36" spans="2:3" ht="12.75">
      <c r="B36" s="171">
        <v>31</v>
      </c>
      <c r="C36" s="101" t="s">
        <v>319</v>
      </c>
    </row>
    <row r="37" spans="2:3" ht="12.75">
      <c r="B37" s="171">
        <v>32</v>
      </c>
      <c r="C37" s="101" t="s">
        <v>458</v>
      </c>
    </row>
    <row r="38" spans="2:3" ht="12.75">
      <c r="B38" s="171">
        <v>33</v>
      </c>
      <c r="C38" s="101" t="s">
        <v>387</v>
      </c>
    </row>
    <row r="39" spans="2:3" ht="12.75">
      <c r="B39" s="171">
        <v>34</v>
      </c>
      <c r="C39" s="101" t="s">
        <v>323</v>
      </c>
    </row>
    <row r="40" spans="2:3" ht="12.75">
      <c r="B40" s="171">
        <v>35</v>
      </c>
      <c r="C40" s="101" t="s">
        <v>172</v>
      </c>
    </row>
    <row r="41" spans="2:3" ht="12.75">
      <c r="B41" s="171">
        <v>36</v>
      </c>
      <c r="C41" s="101" t="s">
        <v>390</v>
      </c>
    </row>
    <row r="42" spans="2:3" ht="12.75">
      <c r="B42" s="171">
        <v>37</v>
      </c>
      <c r="C42" s="101" t="s">
        <v>61</v>
      </c>
    </row>
    <row r="43" spans="2:3" ht="12.75">
      <c r="B43" s="171">
        <v>38</v>
      </c>
      <c r="C43" s="101" t="s">
        <v>432</v>
      </c>
    </row>
    <row r="44" spans="2:3" ht="12.75">
      <c r="B44" s="171">
        <v>39</v>
      </c>
      <c r="C44" s="101" t="s">
        <v>395</v>
      </c>
    </row>
    <row r="45" spans="2:3" ht="12.75">
      <c r="B45" s="171">
        <v>40</v>
      </c>
      <c r="C45" s="101" t="s">
        <v>310</v>
      </c>
    </row>
    <row r="46" spans="2:3" ht="12.75">
      <c r="B46" s="171">
        <v>41</v>
      </c>
      <c r="C46" s="101" t="s">
        <v>326</v>
      </c>
    </row>
    <row r="47" spans="2:3" ht="12.75">
      <c r="B47" s="171">
        <v>42</v>
      </c>
      <c r="C47" s="165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pane ySplit="3" topLeftCell="A71" activePane="bottomLeft" state="frozen"/>
      <selection pane="topLeft" activeCell="A1" sqref="A1"/>
      <selection pane="bottomLeft" activeCell="E92" sqref="E92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3" max="3" width="14.140625" style="0" customWidth="1"/>
    <col min="4" max="4" width="13.140625" style="0" customWidth="1"/>
    <col min="5" max="5" width="12.57421875" style="0" customWidth="1"/>
    <col min="6" max="6" width="9.7109375" style="0" customWidth="1"/>
    <col min="7" max="8" width="10.00390625" style="0" customWidth="1"/>
    <col min="10" max="13" width="8.7109375" style="0" customWidth="1"/>
    <col min="14" max="14" width="9.28125" style="0" customWidth="1"/>
    <col min="19" max="19" width="11.28125" style="0" bestFit="1" customWidth="1"/>
  </cols>
  <sheetData>
    <row r="1" spans="1:19" ht="15.7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 thickBot="1">
      <c r="A2" s="10" t="s">
        <v>464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 thickBot="1" thickTop="1">
      <c r="A3" s="96" t="s">
        <v>315</v>
      </c>
      <c r="B3" s="96" t="s">
        <v>0</v>
      </c>
      <c r="C3" s="96" t="s">
        <v>1</v>
      </c>
      <c r="D3" s="96" t="s">
        <v>2</v>
      </c>
      <c r="E3" s="96" t="s">
        <v>3</v>
      </c>
      <c r="F3" s="2" t="s">
        <v>12</v>
      </c>
      <c r="G3" s="2" t="s">
        <v>17</v>
      </c>
      <c r="H3" s="122" t="s">
        <v>4</v>
      </c>
      <c r="I3" s="122" t="s">
        <v>5</v>
      </c>
      <c r="J3" s="122" t="s">
        <v>13</v>
      </c>
      <c r="K3" s="122" t="s">
        <v>14</v>
      </c>
      <c r="L3" s="122" t="s">
        <v>9</v>
      </c>
      <c r="M3" s="122" t="s">
        <v>21</v>
      </c>
      <c r="N3" s="122" t="s">
        <v>6</v>
      </c>
      <c r="O3" s="122" t="s">
        <v>15</v>
      </c>
      <c r="P3" s="122" t="s">
        <v>18</v>
      </c>
      <c r="Q3" s="122" t="s">
        <v>7</v>
      </c>
      <c r="R3" s="126" t="s">
        <v>149</v>
      </c>
      <c r="S3" s="126" t="s">
        <v>150</v>
      </c>
    </row>
    <row r="4" spans="1:19" ht="25.5" customHeight="1" thickTop="1">
      <c r="A4" s="97" t="s">
        <v>316</v>
      </c>
      <c r="B4" s="98"/>
      <c r="C4" s="98"/>
      <c r="D4" s="98"/>
      <c r="E4" s="98"/>
      <c r="F4" s="15"/>
      <c r="G4" s="15"/>
      <c r="H4" s="15"/>
      <c r="I4" s="22"/>
      <c r="J4" s="123"/>
      <c r="K4" s="125"/>
      <c r="L4" s="125"/>
      <c r="M4" s="125"/>
      <c r="N4" s="125"/>
      <c r="O4" s="125"/>
      <c r="P4" s="127"/>
      <c r="Q4" s="125"/>
      <c r="R4" s="128"/>
      <c r="S4" s="128"/>
    </row>
    <row r="5" spans="1:19" s="80" customFormat="1" ht="25.5" customHeight="1">
      <c r="A5" s="104">
        <v>1</v>
      </c>
      <c r="B5" s="100">
        <v>43116</v>
      </c>
      <c r="C5" s="101" t="s">
        <v>465</v>
      </c>
      <c r="D5" s="102" t="s">
        <v>8</v>
      </c>
      <c r="E5" s="118" t="s">
        <v>466</v>
      </c>
      <c r="F5" s="134" t="s">
        <v>24</v>
      </c>
      <c r="G5" s="173">
        <v>108</v>
      </c>
      <c r="H5" s="141">
        <v>89</v>
      </c>
      <c r="I5" s="146" t="s">
        <v>10</v>
      </c>
      <c r="J5" s="133">
        <v>49</v>
      </c>
      <c r="K5" s="134"/>
      <c r="L5" s="151">
        <v>17</v>
      </c>
      <c r="M5" s="134" t="s">
        <v>34</v>
      </c>
      <c r="N5" s="133">
        <v>90</v>
      </c>
      <c r="O5" s="134" t="s">
        <v>29</v>
      </c>
      <c r="P5" s="134" t="s">
        <v>19</v>
      </c>
      <c r="Q5" s="134" t="s">
        <v>374</v>
      </c>
      <c r="R5" s="129"/>
      <c r="S5" s="129"/>
    </row>
    <row r="6" spans="1:19" s="80" customFormat="1" ht="25.5" customHeight="1">
      <c r="A6" s="104">
        <v>2</v>
      </c>
      <c r="B6" s="100">
        <v>43117</v>
      </c>
      <c r="C6" s="101" t="s">
        <v>467</v>
      </c>
      <c r="D6" s="102" t="s">
        <v>254</v>
      </c>
      <c r="E6" s="118" t="s">
        <v>468</v>
      </c>
      <c r="F6" s="134">
        <v>6</v>
      </c>
      <c r="G6" s="133">
        <v>275</v>
      </c>
      <c r="H6" s="141">
        <v>245</v>
      </c>
      <c r="I6" s="146" t="s">
        <v>10</v>
      </c>
      <c r="J6" s="133">
        <v>70.8</v>
      </c>
      <c r="K6" s="134" t="s">
        <v>367</v>
      </c>
      <c r="L6" s="151"/>
      <c r="M6" s="134" t="s">
        <v>34</v>
      </c>
      <c r="N6" s="133">
        <v>246</v>
      </c>
      <c r="O6" s="134" t="s">
        <v>35</v>
      </c>
      <c r="P6" s="134" t="s">
        <v>19</v>
      </c>
      <c r="Q6" s="134" t="s">
        <v>376</v>
      </c>
      <c r="R6" s="129"/>
      <c r="S6" s="129"/>
    </row>
    <row r="7" spans="1:19" s="80" customFormat="1" ht="25.5" customHeight="1">
      <c r="A7" s="104">
        <v>3</v>
      </c>
      <c r="B7" s="100">
        <v>43118</v>
      </c>
      <c r="C7" s="101" t="s">
        <v>50</v>
      </c>
      <c r="D7" s="102" t="s">
        <v>254</v>
      </c>
      <c r="E7" s="118" t="s">
        <v>469</v>
      </c>
      <c r="F7" s="134" t="s">
        <v>389</v>
      </c>
      <c r="G7" s="133">
        <v>275</v>
      </c>
      <c r="H7" s="141">
        <v>245</v>
      </c>
      <c r="I7" s="146" t="s">
        <v>10</v>
      </c>
      <c r="J7" s="133">
        <v>70.8</v>
      </c>
      <c r="K7" s="134" t="s">
        <v>367</v>
      </c>
      <c r="L7" s="151"/>
      <c r="M7" s="134" t="s">
        <v>34</v>
      </c>
      <c r="N7" s="133">
        <v>246</v>
      </c>
      <c r="O7" s="134" t="s">
        <v>35</v>
      </c>
      <c r="P7" s="134" t="s">
        <v>19</v>
      </c>
      <c r="Q7" s="134" t="s">
        <v>376</v>
      </c>
      <c r="R7" s="129"/>
      <c r="S7" s="129"/>
    </row>
    <row r="8" spans="1:19" s="80" customFormat="1" ht="25.5" customHeight="1">
      <c r="A8" s="104">
        <v>4</v>
      </c>
      <c r="B8" s="100">
        <v>43124</v>
      </c>
      <c r="C8" s="101" t="s">
        <v>470</v>
      </c>
      <c r="D8" s="102" t="s">
        <v>254</v>
      </c>
      <c r="E8" s="118" t="s">
        <v>471</v>
      </c>
      <c r="F8" s="134" t="s">
        <v>389</v>
      </c>
      <c r="G8" s="133">
        <v>275</v>
      </c>
      <c r="H8" s="141">
        <v>245</v>
      </c>
      <c r="I8" s="146" t="s">
        <v>10</v>
      </c>
      <c r="J8" s="133">
        <v>70.8</v>
      </c>
      <c r="K8" s="134" t="s">
        <v>367</v>
      </c>
      <c r="L8" s="151"/>
      <c r="M8" s="134" t="s">
        <v>34</v>
      </c>
      <c r="N8" s="133">
        <v>246</v>
      </c>
      <c r="O8" s="134" t="s">
        <v>35</v>
      </c>
      <c r="P8" s="134" t="s">
        <v>19</v>
      </c>
      <c r="Q8" s="134" t="s">
        <v>376</v>
      </c>
      <c r="R8" s="129"/>
      <c r="S8" s="129"/>
    </row>
    <row r="9" spans="1:19" s="80" customFormat="1" ht="25.5" customHeight="1">
      <c r="A9" s="104"/>
      <c r="B9" s="105"/>
      <c r="C9" s="106"/>
      <c r="D9" s="107"/>
      <c r="E9" s="120"/>
      <c r="F9" s="134"/>
      <c r="G9" s="133"/>
      <c r="H9" s="141"/>
      <c r="I9" s="146"/>
      <c r="J9" s="133"/>
      <c r="K9" s="134"/>
      <c r="L9" s="151"/>
      <c r="M9" s="134"/>
      <c r="N9" s="133"/>
      <c r="O9" s="134"/>
      <c r="P9" s="163"/>
      <c r="Q9" s="134"/>
      <c r="R9" s="129"/>
      <c r="S9" s="129"/>
    </row>
    <row r="10" spans="1:19" s="80" customFormat="1" ht="25.5" customHeight="1">
      <c r="A10" s="108" t="s">
        <v>321</v>
      </c>
      <c r="B10" s="105"/>
      <c r="C10" s="106"/>
      <c r="D10" s="107"/>
      <c r="E10" s="120"/>
      <c r="F10" s="134"/>
      <c r="G10" s="133"/>
      <c r="H10" s="141"/>
      <c r="I10" s="146"/>
      <c r="J10" s="133"/>
      <c r="K10" s="134"/>
      <c r="L10" s="151"/>
      <c r="M10" s="134"/>
      <c r="N10" s="133"/>
      <c r="O10" s="134"/>
      <c r="P10" s="163"/>
      <c r="Q10" s="134"/>
      <c r="R10" s="129"/>
      <c r="S10" s="129"/>
    </row>
    <row r="11" spans="1:19" s="80" customFormat="1" ht="25.5" customHeight="1">
      <c r="A11" s="104">
        <v>5</v>
      </c>
      <c r="B11" s="100">
        <v>43144</v>
      </c>
      <c r="C11" s="101" t="s">
        <v>470</v>
      </c>
      <c r="D11" s="102" t="s">
        <v>254</v>
      </c>
      <c r="E11" s="119" t="s">
        <v>472</v>
      </c>
      <c r="F11" s="132" t="s">
        <v>24</v>
      </c>
      <c r="G11" s="136">
        <v>100</v>
      </c>
      <c r="H11" s="141">
        <v>83.5</v>
      </c>
      <c r="I11" s="146" t="s">
        <v>10</v>
      </c>
      <c r="J11" s="133">
        <v>93.5</v>
      </c>
      <c r="K11" s="134">
        <v>0</v>
      </c>
      <c r="L11" s="151">
        <v>0</v>
      </c>
      <c r="M11" s="134" t="s">
        <v>34</v>
      </c>
      <c r="N11" s="136">
        <v>174</v>
      </c>
      <c r="O11" s="104" t="s">
        <v>35</v>
      </c>
      <c r="P11" s="162" t="s">
        <v>19</v>
      </c>
      <c r="Q11" s="104" t="s">
        <v>375</v>
      </c>
      <c r="R11" s="129"/>
      <c r="S11" s="129"/>
    </row>
    <row r="12" spans="1:19" s="80" customFormat="1" ht="25.5" customHeight="1">
      <c r="A12" s="104">
        <v>6</v>
      </c>
      <c r="B12" s="100">
        <v>43145</v>
      </c>
      <c r="C12" s="101" t="s">
        <v>45</v>
      </c>
      <c r="D12" s="102" t="s">
        <v>254</v>
      </c>
      <c r="E12" s="119" t="s">
        <v>473</v>
      </c>
      <c r="F12" s="132">
        <v>8</v>
      </c>
      <c r="G12" s="136">
        <v>70</v>
      </c>
      <c r="H12" s="141">
        <v>83.5</v>
      </c>
      <c r="I12" s="146"/>
      <c r="J12" s="136">
        <v>27.5</v>
      </c>
      <c r="K12" s="134"/>
      <c r="L12" s="151"/>
      <c r="M12" s="134"/>
      <c r="N12" s="136"/>
      <c r="O12" s="104"/>
      <c r="P12" s="162"/>
      <c r="Q12" s="104"/>
      <c r="R12" s="129"/>
      <c r="S12" s="129"/>
    </row>
    <row r="13" spans="1:19" s="80" customFormat="1" ht="25.5" customHeight="1">
      <c r="A13" s="104">
        <v>7</v>
      </c>
      <c r="B13" s="100">
        <v>43152</v>
      </c>
      <c r="C13" s="101" t="s">
        <v>470</v>
      </c>
      <c r="D13" s="102" t="s">
        <v>254</v>
      </c>
      <c r="E13" s="119" t="s">
        <v>474</v>
      </c>
      <c r="F13" s="132">
        <v>10</v>
      </c>
      <c r="G13" s="136">
        <v>260</v>
      </c>
      <c r="H13" s="142">
        <v>200</v>
      </c>
      <c r="I13" s="147" t="s">
        <v>10</v>
      </c>
      <c r="J13" s="136">
        <v>190</v>
      </c>
      <c r="K13" s="134"/>
      <c r="L13" s="151"/>
      <c r="M13" s="134"/>
      <c r="N13" s="136"/>
      <c r="O13" s="104"/>
      <c r="P13" s="162"/>
      <c r="Q13" s="104"/>
      <c r="R13" s="129"/>
      <c r="S13" s="129"/>
    </row>
    <row r="14" spans="1:19" s="80" customFormat="1" ht="25.5" customHeight="1">
      <c r="A14" s="104">
        <v>8</v>
      </c>
      <c r="B14" s="100">
        <v>43157</v>
      </c>
      <c r="C14" s="101" t="s">
        <v>470</v>
      </c>
      <c r="D14" s="102" t="s">
        <v>254</v>
      </c>
      <c r="E14" s="119" t="s">
        <v>475</v>
      </c>
      <c r="F14" s="104">
        <v>10</v>
      </c>
      <c r="G14" s="136">
        <v>336</v>
      </c>
      <c r="H14" s="142">
        <v>236</v>
      </c>
      <c r="I14" s="147" t="s">
        <v>33</v>
      </c>
      <c r="J14" s="136">
        <v>178</v>
      </c>
      <c r="K14" s="104">
        <v>184</v>
      </c>
      <c r="L14" s="154">
        <v>9</v>
      </c>
      <c r="M14" s="104" t="s">
        <v>34</v>
      </c>
      <c r="N14" s="136">
        <v>236</v>
      </c>
      <c r="O14" s="104">
        <v>3</v>
      </c>
      <c r="P14" s="163" t="s">
        <v>19</v>
      </c>
      <c r="Q14" s="134" t="s">
        <v>375</v>
      </c>
      <c r="R14" s="129"/>
      <c r="S14" s="129"/>
    </row>
    <row r="15" spans="1:19" s="80" customFormat="1" ht="25.5" customHeight="1">
      <c r="A15" s="104"/>
      <c r="B15" s="105"/>
      <c r="C15" s="106"/>
      <c r="D15" s="107"/>
      <c r="E15" s="121"/>
      <c r="F15" s="104"/>
      <c r="G15" s="136"/>
      <c r="H15" s="142"/>
      <c r="I15" s="146"/>
      <c r="J15" s="136"/>
      <c r="K15" s="104"/>
      <c r="L15" s="154"/>
      <c r="M15" s="104"/>
      <c r="N15" s="136"/>
      <c r="O15" s="104"/>
      <c r="P15" s="162"/>
      <c r="Q15" s="104"/>
      <c r="R15" s="129"/>
      <c r="S15" s="129"/>
    </row>
    <row r="16" spans="1:19" s="80" customFormat="1" ht="25.5" customHeight="1">
      <c r="A16" s="108" t="s">
        <v>330</v>
      </c>
      <c r="B16" s="105"/>
      <c r="C16" s="106"/>
      <c r="D16" s="107"/>
      <c r="E16" s="121"/>
      <c r="F16" s="104"/>
      <c r="G16" s="136"/>
      <c r="H16" s="142"/>
      <c r="I16" s="146"/>
      <c r="J16" s="136"/>
      <c r="K16" s="104"/>
      <c r="L16" s="154"/>
      <c r="M16" s="104"/>
      <c r="N16" s="136"/>
      <c r="O16" s="104"/>
      <c r="P16" s="162"/>
      <c r="Q16" s="104"/>
      <c r="R16" s="129"/>
      <c r="S16" s="129"/>
    </row>
    <row r="17" spans="1:19" s="80" customFormat="1" ht="25.5" customHeight="1">
      <c r="A17" s="104">
        <v>9</v>
      </c>
      <c r="B17" s="100">
        <v>43166</v>
      </c>
      <c r="C17" s="101" t="s">
        <v>470</v>
      </c>
      <c r="D17" s="102" t="s">
        <v>254</v>
      </c>
      <c r="E17" s="119" t="s">
        <v>476</v>
      </c>
      <c r="F17" s="104">
        <v>8</v>
      </c>
      <c r="G17" s="136">
        <v>191</v>
      </c>
      <c r="H17" s="142">
        <v>162</v>
      </c>
      <c r="I17" s="146" t="s">
        <v>33</v>
      </c>
      <c r="J17" s="133">
        <v>52.5</v>
      </c>
      <c r="K17" s="134">
        <v>109</v>
      </c>
      <c r="L17" s="151">
        <v>16.6</v>
      </c>
      <c r="M17" s="134" t="s">
        <v>34</v>
      </c>
      <c r="N17" s="136">
        <v>152</v>
      </c>
      <c r="O17" s="104" t="s">
        <v>37</v>
      </c>
      <c r="P17" s="163" t="s">
        <v>19</v>
      </c>
      <c r="Q17" s="134" t="s">
        <v>381</v>
      </c>
      <c r="R17" s="129"/>
      <c r="S17" s="129"/>
    </row>
    <row r="18" spans="1:19" ht="25.5" customHeight="1">
      <c r="A18" s="178" t="s">
        <v>343</v>
      </c>
      <c r="B18" s="178"/>
      <c r="C18" s="178"/>
      <c r="D18" s="178"/>
      <c r="E18" s="82">
        <f>COUNTA(E5:E17)</f>
        <v>9</v>
      </c>
      <c r="F18" s="137"/>
      <c r="G18" s="138"/>
      <c r="H18" s="137"/>
      <c r="I18" s="80"/>
      <c r="J18" s="80"/>
      <c r="K18" s="80"/>
      <c r="L18" s="80"/>
      <c r="M18" s="80"/>
      <c r="N18" s="80"/>
      <c r="O18" s="80"/>
      <c r="P18" s="80"/>
      <c r="Q18" s="80"/>
      <c r="R18" s="128"/>
      <c r="S18" s="128"/>
    </row>
    <row r="19" spans="1:19" ht="25.5" customHeight="1">
      <c r="A19" s="169"/>
      <c r="B19" s="169"/>
      <c r="C19" s="169"/>
      <c r="D19" s="169"/>
      <c r="E19" s="82"/>
      <c r="F19" s="137"/>
      <c r="G19" s="138"/>
      <c r="H19" s="137"/>
      <c r="I19" s="80"/>
      <c r="J19" s="80"/>
      <c r="K19" s="80"/>
      <c r="L19" s="80"/>
      <c r="M19" s="80"/>
      <c r="N19" s="80"/>
      <c r="O19" s="80"/>
      <c r="P19" s="80"/>
      <c r="Q19" s="80"/>
      <c r="R19" s="128"/>
      <c r="S19" s="128"/>
    </row>
    <row r="20" spans="1:19" ht="25.5" customHeight="1">
      <c r="A20" s="97" t="s">
        <v>344</v>
      </c>
      <c r="B20" s="98"/>
      <c r="C20" s="98"/>
      <c r="D20" s="98"/>
      <c r="E20" s="98"/>
      <c r="F20" s="15"/>
      <c r="G20" s="15"/>
      <c r="H20" s="15"/>
      <c r="I20" s="22"/>
      <c r="J20" s="123"/>
      <c r="K20" s="125"/>
      <c r="L20" s="125"/>
      <c r="M20" s="125"/>
      <c r="N20" s="125"/>
      <c r="O20" s="125"/>
      <c r="P20" s="127"/>
      <c r="Q20" s="125"/>
      <c r="R20" s="128"/>
      <c r="S20" s="128"/>
    </row>
    <row r="21" spans="1:19" s="80" customFormat="1" ht="25.5" customHeight="1">
      <c r="A21" s="104">
        <v>10</v>
      </c>
      <c r="B21" s="100">
        <v>43207</v>
      </c>
      <c r="C21" s="101" t="s">
        <v>470</v>
      </c>
      <c r="D21" s="102" t="s">
        <v>254</v>
      </c>
      <c r="E21" s="119" t="s">
        <v>477</v>
      </c>
      <c r="F21" s="134">
        <v>6</v>
      </c>
      <c r="G21" s="133">
        <v>275</v>
      </c>
      <c r="H21" s="141">
        <v>245</v>
      </c>
      <c r="I21" s="146" t="s">
        <v>10</v>
      </c>
      <c r="J21" s="133">
        <v>70.8</v>
      </c>
      <c r="K21" s="134" t="s">
        <v>367</v>
      </c>
      <c r="L21" s="151"/>
      <c r="M21" s="134" t="s">
        <v>34</v>
      </c>
      <c r="N21" s="133">
        <v>246</v>
      </c>
      <c r="O21" s="134" t="s">
        <v>35</v>
      </c>
      <c r="P21" s="134" t="s">
        <v>19</v>
      </c>
      <c r="Q21" s="134" t="s">
        <v>376</v>
      </c>
      <c r="R21" s="129"/>
      <c r="S21" s="129"/>
    </row>
    <row r="22" spans="1:19" s="80" customFormat="1" ht="25.5" customHeight="1">
      <c r="A22" s="104">
        <v>11</v>
      </c>
      <c r="B22" s="100">
        <v>43215</v>
      </c>
      <c r="C22" s="101" t="s">
        <v>478</v>
      </c>
      <c r="D22" s="102" t="s">
        <v>254</v>
      </c>
      <c r="E22" s="118" t="s">
        <v>479</v>
      </c>
      <c r="F22" s="134" t="s">
        <v>389</v>
      </c>
      <c r="G22" s="133">
        <v>275</v>
      </c>
      <c r="H22" s="141">
        <v>245</v>
      </c>
      <c r="I22" s="146" t="s">
        <v>10</v>
      </c>
      <c r="J22" s="133">
        <v>70.8</v>
      </c>
      <c r="K22" s="134" t="s">
        <v>367</v>
      </c>
      <c r="L22" s="151"/>
      <c r="M22" s="134" t="s">
        <v>34</v>
      </c>
      <c r="N22" s="133">
        <v>246</v>
      </c>
      <c r="O22" s="134" t="s">
        <v>35</v>
      </c>
      <c r="P22" s="134" t="s">
        <v>19</v>
      </c>
      <c r="Q22" s="134" t="s">
        <v>376</v>
      </c>
      <c r="R22" s="129"/>
      <c r="S22" s="129"/>
    </row>
    <row r="23" spans="1:19" s="80" customFormat="1" ht="25.5" customHeight="1">
      <c r="A23" s="104">
        <v>12</v>
      </c>
      <c r="B23" s="100">
        <v>43217</v>
      </c>
      <c r="C23" s="101" t="s">
        <v>261</v>
      </c>
      <c r="D23" s="102" t="s">
        <v>480</v>
      </c>
      <c r="E23" s="118" t="s">
        <v>481</v>
      </c>
      <c r="F23" s="134"/>
      <c r="G23" s="133"/>
      <c r="H23" s="141"/>
      <c r="I23" s="146"/>
      <c r="J23" s="133"/>
      <c r="K23" s="134"/>
      <c r="L23" s="151"/>
      <c r="M23" s="134"/>
      <c r="N23" s="133"/>
      <c r="O23" s="134"/>
      <c r="P23" s="134"/>
      <c r="Q23" s="134"/>
      <c r="R23" s="129"/>
      <c r="S23" s="129"/>
    </row>
    <row r="24" spans="1:19" s="80" customFormat="1" ht="25.5" customHeight="1">
      <c r="A24" s="104"/>
      <c r="B24" s="105"/>
      <c r="C24" s="106"/>
      <c r="D24" s="107"/>
      <c r="E24" s="120"/>
      <c r="F24" s="134"/>
      <c r="G24" s="133"/>
      <c r="H24" s="141"/>
      <c r="I24" s="146"/>
      <c r="J24" s="133"/>
      <c r="K24" s="134"/>
      <c r="L24" s="151"/>
      <c r="M24" s="134"/>
      <c r="N24" s="133"/>
      <c r="O24" s="134"/>
      <c r="P24" s="163"/>
      <c r="Q24" s="134"/>
      <c r="R24" s="129"/>
      <c r="S24" s="129"/>
    </row>
    <row r="25" spans="1:19" s="80" customFormat="1" ht="25.5" customHeight="1">
      <c r="A25" s="108" t="s">
        <v>350</v>
      </c>
      <c r="B25" s="105"/>
      <c r="C25" s="106"/>
      <c r="D25" s="107"/>
      <c r="E25" s="120"/>
      <c r="F25" s="134"/>
      <c r="G25" s="133"/>
      <c r="H25" s="141"/>
      <c r="I25" s="146"/>
      <c r="J25" s="133"/>
      <c r="K25" s="134"/>
      <c r="L25" s="151"/>
      <c r="M25" s="134"/>
      <c r="N25" s="133"/>
      <c r="O25" s="134"/>
      <c r="P25" s="163"/>
      <c r="Q25" s="134"/>
      <c r="R25" s="129"/>
      <c r="S25" s="129"/>
    </row>
    <row r="26" spans="1:19" s="80" customFormat="1" ht="25.5" customHeight="1">
      <c r="A26" s="104">
        <v>13</v>
      </c>
      <c r="B26" s="100">
        <v>43236</v>
      </c>
      <c r="C26" s="101" t="s">
        <v>310</v>
      </c>
      <c r="D26" s="102" t="s">
        <v>482</v>
      </c>
      <c r="E26" s="103" t="s">
        <v>483</v>
      </c>
      <c r="F26" s="132" t="s">
        <v>24</v>
      </c>
      <c r="G26" s="136">
        <v>100</v>
      </c>
      <c r="H26" s="141">
        <v>83.5</v>
      </c>
      <c r="I26" s="146" t="s">
        <v>10</v>
      </c>
      <c r="J26" s="133">
        <v>93.5</v>
      </c>
      <c r="K26" s="134">
        <v>0</v>
      </c>
      <c r="L26" s="151">
        <v>0</v>
      </c>
      <c r="M26" s="134" t="s">
        <v>34</v>
      </c>
      <c r="N26" s="136">
        <v>174</v>
      </c>
      <c r="O26" s="104" t="s">
        <v>35</v>
      </c>
      <c r="P26" s="162" t="s">
        <v>19</v>
      </c>
      <c r="Q26" s="104" t="s">
        <v>375</v>
      </c>
      <c r="R26" s="129"/>
      <c r="S26" s="129"/>
    </row>
    <row r="27" spans="1:19" s="80" customFormat="1" ht="25.5" customHeight="1">
      <c r="A27" s="104">
        <v>14</v>
      </c>
      <c r="B27" s="100">
        <v>43237</v>
      </c>
      <c r="C27" s="101" t="s">
        <v>484</v>
      </c>
      <c r="D27" s="102" t="s">
        <v>254</v>
      </c>
      <c r="E27" s="119" t="s">
        <v>485</v>
      </c>
      <c r="F27" s="132">
        <v>8</v>
      </c>
      <c r="G27" s="136">
        <v>70</v>
      </c>
      <c r="H27" s="141">
        <v>83.5</v>
      </c>
      <c r="I27" s="146"/>
      <c r="J27" s="136">
        <v>27.5</v>
      </c>
      <c r="K27" s="134"/>
      <c r="L27" s="151"/>
      <c r="M27" s="134"/>
      <c r="N27" s="136"/>
      <c r="O27" s="104"/>
      <c r="P27" s="162"/>
      <c r="Q27" s="104"/>
      <c r="R27" s="129"/>
      <c r="S27" s="129"/>
    </row>
    <row r="28" spans="1:19" s="80" customFormat="1" ht="25.5" customHeight="1">
      <c r="A28" s="104">
        <v>15</v>
      </c>
      <c r="B28" s="100">
        <v>43242</v>
      </c>
      <c r="C28" s="101" t="s">
        <v>486</v>
      </c>
      <c r="D28" s="102" t="s">
        <v>487</v>
      </c>
      <c r="E28" s="103" t="s">
        <v>488</v>
      </c>
      <c r="F28" s="132">
        <v>10</v>
      </c>
      <c r="G28" s="136">
        <v>260</v>
      </c>
      <c r="H28" s="142">
        <v>200</v>
      </c>
      <c r="I28" s="147" t="s">
        <v>10</v>
      </c>
      <c r="J28" s="136">
        <v>190</v>
      </c>
      <c r="K28" s="134"/>
      <c r="L28" s="151"/>
      <c r="M28" s="134"/>
      <c r="N28" s="136"/>
      <c r="O28" s="104"/>
      <c r="P28" s="162"/>
      <c r="Q28" s="104"/>
      <c r="R28" s="129"/>
      <c r="S28" s="129"/>
    </row>
    <row r="29" spans="1:19" s="80" customFormat="1" ht="25.5" customHeight="1">
      <c r="A29" s="104"/>
      <c r="B29" s="105"/>
      <c r="C29" s="106"/>
      <c r="D29" s="107"/>
      <c r="E29" s="121"/>
      <c r="F29" s="104"/>
      <c r="G29" s="136"/>
      <c r="H29" s="142"/>
      <c r="I29" s="146"/>
      <c r="J29" s="136"/>
      <c r="K29" s="104"/>
      <c r="L29" s="154"/>
      <c r="M29" s="104"/>
      <c r="N29" s="136"/>
      <c r="O29" s="104"/>
      <c r="P29" s="162"/>
      <c r="Q29" s="104"/>
      <c r="R29" s="129"/>
      <c r="S29" s="129"/>
    </row>
    <row r="30" spans="1:19" s="80" customFormat="1" ht="25.5" customHeight="1">
      <c r="A30" s="108" t="s">
        <v>357</v>
      </c>
      <c r="B30" s="105"/>
      <c r="C30" s="106"/>
      <c r="D30" s="107"/>
      <c r="E30" s="121"/>
      <c r="F30" s="104"/>
      <c r="G30" s="136"/>
      <c r="H30" s="142"/>
      <c r="I30" s="146"/>
      <c r="J30" s="136"/>
      <c r="K30" s="104"/>
      <c r="L30" s="154"/>
      <c r="M30" s="104"/>
      <c r="N30" s="136"/>
      <c r="O30" s="104"/>
      <c r="P30" s="162"/>
      <c r="Q30" s="104"/>
      <c r="R30" s="129"/>
      <c r="S30" s="129"/>
    </row>
    <row r="31" spans="1:19" s="80" customFormat="1" ht="25.5" customHeight="1">
      <c r="A31" s="104">
        <v>16</v>
      </c>
      <c r="B31" s="100">
        <v>43262</v>
      </c>
      <c r="C31" s="101" t="s">
        <v>45</v>
      </c>
      <c r="D31" s="102" t="s">
        <v>254</v>
      </c>
      <c r="E31" s="103" t="s">
        <v>489</v>
      </c>
      <c r="F31" s="104">
        <v>8</v>
      </c>
      <c r="G31" s="136">
        <v>191</v>
      </c>
      <c r="H31" s="142">
        <v>162</v>
      </c>
      <c r="I31" s="146" t="s">
        <v>33</v>
      </c>
      <c r="J31" s="133">
        <v>52.5</v>
      </c>
      <c r="K31" s="134">
        <v>109</v>
      </c>
      <c r="L31" s="151">
        <v>16.6</v>
      </c>
      <c r="M31" s="134" t="s">
        <v>34</v>
      </c>
      <c r="N31" s="136">
        <v>152</v>
      </c>
      <c r="O31" s="104" t="s">
        <v>37</v>
      </c>
      <c r="P31" s="163" t="s">
        <v>19</v>
      </c>
      <c r="Q31" s="134" t="s">
        <v>381</v>
      </c>
      <c r="R31" s="129"/>
      <c r="S31" s="129"/>
    </row>
    <row r="32" spans="1:19" s="80" customFormat="1" ht="25.5" customHeight="1">
      <c r="A32" s="104">
        <v>17</v>
      </c>
      <c r="B32" s="100">
        <v>43266</v>
      </c>
      <c r="C32" s="101" t="s">
        <v>490</v>
      </c>
      <c r="D32" s="102" t="s">
        <v>491</v>
      </c>
      <c r="E32" s="103" t="s">
        <v>492</v>
      </c>
      <c r="F32" s="104">
        <v>8</v>
      </c>
      <c r="G32" s="133">
        <v>191</v>
      </c>
      <c r="H32" s="141">
        <v>162</v>
      </c>
      <c r="I32" s="146" t="s">
        <v>33</v>
      </c>
      <c r="J32" s="133">
        <v>52.5</v>
      </c>
      <c r="K32" s="134">
        <v>109</v>
      </c>
      <c r="L32" s="151">
        <v>16.6</v>
      </c>
      <c r="M32" s="134" t="s">
        <v>34</v>
      </c>
      <c r="N32" s="136">
        <v>152</v>
      </c>
      <c r="O32" s="104" t="s">
        <v>37</v>
      </c>
      <c r="P32" s="163" t="s">
        <v>19</v>
      </c>
      <c r="Q32" s="134" t="s">
        <v>381</v>
      </c>
      <c r="R32" s="129"/>
      <c r="S32" s="129"/>
    </row>
    <row r="33" spans="1:19" s="80" customFormat="1" ht="39.75" customHeight="1">
      <c r="A33" s="110">
        <v>18</v>
      </c>
      <c r="B33" s="100">
        <v>43277</v>
      </c>
      <c r="C33" s="165" t="s">
        <v>500</v>
      </c>
      <c r="D33" s="166" t="s">
        <v>501</v>
      </c>
      <c r="E33" s="167" t="s">
        <v>503</v>
      </c>
      <c r="F33" s="110">
        <v>10</v>
      </c>
      <c r="G33" s="103" t="s">
        <v>502</v>
      </c>
      <c r="H33" s="174"/>
      <c r="I33" s="147" t="s">
        <v>10</v>
      </c>
      <c r="J33" s="149">
        <v>41.5</v>
      </c>
      <c r="K33" s="175"/>
      <c r="L33" s="176"/>
      <c r="M33" s="175"/>
      <c r="N33" s="149"/>
      <c r="O33" s="110"/>
      <c r="P33" s="177"/>
      <c r="Q33" s="175"/>
      <c r="R33" s="129"/>
      <c r="S33" s="129"/>
    </row>
    <row r="34" spans="1:19" s="80" customFormat="1" ht="25.5" customHeight="1">
      <c r="A34" s="178" t="s">
        <v>493</v>
      </c>
      <c r="B34" s="178"/>
      <c r="C34" s="178"/>
      <c r="D34" s="178"/>
      <c r="E34" s="82">
        <f>COUNTA(E21:E33)</f>
        <v>9</v>
      </c>
      <c r="F34" s="137"/>
      <c r="G34" s="138"/>
      <c r="H34" s="137"/>
      <c r="R34" s="129"/>
      <c r="S34" s="129"/>
    </row>
    <row r="35" spans="1:19" ht="25.5" customHeight="1">
      <c r="A35" s="169"/>
      <c r="B35" s="169"/>
      <c r="C35" s="169"/>
      <c r="D35" s="169"/>
      <c r="E35" s="82"/>
      <c r="F35" s="137"/>
      <c r="G35" s="138"/>
      <c r="H35" s="137"/>
      <c r="I35" s="80"/>
      <c r="J35" s="80"/>
      <c r="K35" s="80"/>
      <c r="L35" s="80"/>
      <c r="M35" s="80"/>
      <c r="N35" s="80"/>
      <c r="O35" s="80"/>
      <c r="P35" s="80"/>
      <c r="Q35" s="80"/>
      <c r="R35" s="128"/>
      <c r="S35" s="128"/>
    </row>
    <row r="36" spans="1:19" ht="25.5" customHeight="1">
      <c r="A36" s="178" t="s">
        <v>494</v>
      </c>
      <c r="B36" s="178"/>
      <c r="C36" s="178"/>
      <c r="D36" s="178"/>
      <c r="E36" s="82">
        <f>E18+E34</f>
        <v>18</v>
      </c>
      <c r="F36" s="137"/>
      <c r="G36" s="138"/>
      <c r="H36" s="137"/>
      <c r="I36" s="80"/>
      <c r="J36" s="80"/>
      <c r="K36" s="80"/>
      <c r="L36" s="80"/>
      <c r="M36" s="80"/>
      <c r="N36" s="80"/>
      <c r="O36" s="80"/>
      <c r="P36" s="80"/>
      <c r="Q36" s="80"/>
      <c r="R36" s="128"/>
      <c r="S36" s="128"/>
    </row>
    <row r="37" spans="1:19" ht="25.5" customHeight="1">
      <c r="A37" s="169"/>
      <c r="B37" s="169"/>
      <c r="C37" s="169"/>
      <c r="D37" s="169"/>
      <c r="E37" s="82"/>
      <c r="F37" s="137"/>
      <c r="G37" s="138"/>
      <c r="H37" s="137"/>
      <c r="I37" s="80"/>
      <c r="J37" s="80"/>
      <c r="K37" s="80"/>
      <c r="L37" s="80"/>
      <c r="M37" s="80"/>
      <c r="N37" s="80"/>
      <c r="O37" s="80"/>
      <c r="P37" s="80"/>
      <c r="Q37" s="80"/>
      <c r="R37" s="128"/>
      <c r="S37" s="128"/>
    </row>
    <row r="38" spans="1:19" ht="25.5" customHeight="1">
      <c r="A38" s="97" t="s">
        <v>495</v>
      </c>
      <c r="B38" s="98"/>
      <c r="C38" s="98"/>
      <c r="D38" s="98"/>
      <c r="E38" s="98"/>
      <c r="F38" s="15"/>
      <c r="G38" s="15"/>
      <c r="H38" s="15"/>
      <c r="I38" s="22"/>
      <c r="J38" s="123"/>
      <c r="K38" s="125"/>
      <c r="L38" s="125"/>
      <c r="M38" s="125"/>
      <c r="N38" s="125"/>
      <c r="O38" s="125"/>
      <c r="P38" s="127"/>
      <c r="Q38" s="125"/>
      <c r="R38" s="128"/>
      <c r="S38" s="128"/>
    </row>
    <row r="39" spans="1:19" s="80" customFormat="1" ht="25.5" customHeight="1">
      <c r="A39" s="104">
        <v>19</v>
      </c>
      <c r="B39" s="100">
        <v>43291</v>
      </c>
      <c r="C39" s="101" t="s">
        <v>504</v>
      </c>
      <c r="D39" s="102" t="s">
        <v>505</v>
      </c>
      <c r="E39" s="119" t="s">
        <v>506</v>
      </c>
      <c r="F39" s="104">
        <v>14</v>
      </c>
      <c r="G39" s="136">
        <v>212.5</v>
      </c>
      <c r="H39" s="142">
        <v>165.5</v>
      </c>
      <c r="I39" s="147" t="s">
        <v>33</v>
      </c>
      <c r="J39" s="136">
        <v>46.56</v>
      </c>
      <c r="K39" s="134"/>
      <c r="L39" s="151"/>
      <c r="M39" s="134" t="s">
        <v>34</v>
      </c>
      <c r="N39" s="133"/>
      <c r="O39" s="134"/>
      <c r="P39" s="134"/>
      <c r="Q39" s="134"/>
      <c r="R39" s="129"/>
      <c r="S39" s="129"/>
    </row>
    <row r="40" spans="1:19" s="80" customFormat="1" ht="25.5" customHeight="1">
      <c r="A40" s="104">
        <v>20</v>
      </c>
      <c r="B40" s="100">
        <v>43300</v>
      </c>
      <c r="C40" s="101" t="s">
        <v>504</v>
      </c>
      <c r="D40" s="102" t="s">
        <v>505</v>
      </c>
      <c r="E40" s="119" t="s">
        <v>506</v>
      </c>
      <c r="F40" s="104">
        <v>14</v>
      </c>
      <c r="G40" s="136">
        <v>212.5</v>
      </c>
      <c r="H40" s="142">
        <v>165.5</v>
      </c>
      <c r="I40" s="147" t="s">
        <v>33</v>
      </c>
      <c r="J40" s="136">
        <v>46.56</v>
      </c>
      <c r="K40" s="134"/>
      <c r="L40" s="151"/>
      <c r="M40" s="134" t="s">
        <v>34</v>
      </c>
      <c r="N40" s="133"/>
      <c r="O40" s="134"/>
      <c r="P40" s="134"/>
      <c r="Q40" s="134"/>
      <c r="R40" s="129"/>
      <c r="S40" s="129"/>
    </row>
    <row r="41" spans="1:19" s="80" customFormat="1" ht="25.5" customHeight="1">
      <c r="A41" s="104">
        <v>21</v>
      </c>
      <c r="B41" s="100">
        <v>43305</v>
      </c>
      <c r="C41" s="101" t="s">
        <v>504</v>
      </c>
      <c r="D41" s="102" t="s">
        <v>505</v>
      </c>
      <c r="E41" s="119" t="s">
        <v>507</v>
      </c>
      <c r="F41" s="104">
        <v>14</v>
      </c>
      <c r="G41" s="136">
        <v>157.8</v>
      </c>
      <c r="H41" s="142">
        <v>142.4</v>
      </c>
      <c r="I41" s="147" t="s">
        <v>33</v>
      </c>
      <c r="J41" s="136">
        <v>87.5</v>
      </c>
      <c r="K41" s="134"/>
      <c r="L41" s="151"/>
      <c r="M41" s="134" t="s">
        <v>34</v>
      </c>
      <c r="N41" s="133"/>
      <c r="O41" s="134"/>
      <c r="P41" s="134"/>
      <c r="Q41" s="134"/>
      <c r="R41" s="129"/>
      <c r="S41" s="129"/>
    </row>
    <row r="42" spans="1:19" s="80" customFormat="1" ht="25.5" customHeight="1">
      <c r="A42" s="104"/>
      <c r="B42" s="105"/>
      <c r="C42" s="106"/>
      <c r="D42" s="107"/>
      <c r="E42" s="120"/>
      <c r="F42" s="134"/>
      <c r="G42" s="133"/>
      <c r="H42" s="141"/>
      <c r="I42" s="146"/>
      <c r="J42" s="133"/>
      <c r="K42" s="134"/>
      <c r="L42" s="151"/>
      <c r="M42" s="134"/>
      <c r="N42" s="133"/>
      <c r="O42" s="134"/>
      <c r="P42" s="163"/>
      <c r="Q42" s="134"/>
      <c r="R42" s="129"/>
      <c r="S42" s="129"/>
    </row>
    <row r="43" spans="1:19" s="80" customFormat="1" ht="25.5" customHeight="1">
      <c r="A43" s="108" t="s">
        <v>496</v>
      </c>
      <c r="B43" s="105"/>
      <c r="C43" s="106"/>
      <c r="D43" s="107"/>
      <c r="E43" s="120"/>
      <c r="F43" s="134"/>
      <c r="G43" s="133"/>
      <c r="H43" s="141"/>
      <c r="I43" s="146"/>
      <c r="J43" s="133"/>
      <c r="K43" s="134"/>
      <c r="L43" s="151"/>
      <c r="M43" s="134"/>
      <c r="N43" s="133"/>
      <c r="O43" s="134"/>
      <c r="P43" s="163"/>
      <c r="Q43" s="134"/>
      <c r="R43" s="129"/>
      <c r="S43" s="129"/>
    </row>
    <row r="44" spans="1:19" s="80" customFormat="1" ht="25.5" customHeight="1">
      <c r="A44" s="104">
        <v>22</v>
      </c>
      <c r="B44" s="100">
        <v>43319</v>
      </c>
      <c r="C44" s="101" t="s">
        <v>77</v>
      </c>
      <c r="D44" s="102" t="s">
        <v>254</v>
      </c>
      <c r="E44" s="103" t="s">
        <v>508</v>
      </c>
      <c r="F44" s="132" t="s">
        <v>24</v>
      </c>
      <c r="G44" s="136">
        <v>283</v>
      </c>
      <c r="H44" s="142">
        <v>227</v>
      </c>
      <c r="I44" s="147" t="s">
        <v>40</v>
      </c>
      <c r="J44" s="136">
        <v>217.6</v>
      </c>
      <c r="K44" s="134">
        <v>0</v>
      </c>
      <c r="L44" s="151">
        <v>0</v>
      </c>
      <c r="M44" s="134" t="s">
        <v>34</v>
      </c>
      <c r="N44" s="133">
        <v>174</v>
      </c>
      <c r="O44" s="134" t="s">
        <v>35</v>
      </c>
      <c r="P44" s="163" t="s">
        <v>19</v>
      </c>
      <c r="Q44" s="134" t="s">
        <v>375</v>
      </c>
      <c r="R44" s="129"/>
      <c r="S44" s="129"/>
    </row>
    <row r="45" spans="1:19" s="80" customFormat="1" ht="25.5" customHeight="1">
      <c r="A45" s="104">
        <v>23</v>
      </c>
      <c r="B45" s="100">
        <v>43320</v>
      </c>
      <c r="C45" s="101" t="s">
        <v>387</v>
      </c>
      <c r="D45" s="102" t="s">
        <v>509</v>
      </c>
      <c r="E45" s="119" t="s">
        <v>510</v>
      </c>
      <c r="F45" s="132">
        <v>10</v>
      </c>
      <c r="G45" s="136">
        <v>138</v>
      </c>
      <c r="H45" s="142">
        <v>106</v>
      </c>
      <c r="I45" s="147" t="s">
        <v>10</v>
      </c>
      <c r="J45" s="136">
        <v>33</v>
      </c>
      <c r="K45" s="134"/>
      <c r="L45" s="151"/>
      <c r="M45" s="134"/>
      <c r="N45" s="136"/>
      <c r="O45" s="104"/>
      <c r="P45" s="162"/>
      <c r="Q45" s="104"/>
      <c r="R45" s="129"/>
      <c r="S45" s="129"/>
    </row>
    <row r="46" spans="1:19" s="80" customFormat="1" ht="25.5" customHeight="1">
      <c r="A46" s="104">
        <v>24</v>
      </c>
      <c r="B46" s="100">
        <v>43340</v>
      </c>
      <c r="C46" s="101" t="s">
        <v>484</v>
      </c>
      <c r="D46" s="102" t="s">
        <v>511</v>
      </c>
      <c r="E46" s="103" t="s">
        <v>512</v>
      </c>
      <c r="F46" s="132">
        <v>8</v>
      </c>
      <c r="G46" s="136">
        <v>437</v>
      </c>
      <c r="H46" s="142">
        <v>157</v>
      </c>
      <c r="I46" s="147" t="s">
        <v>10</v>
      </c>
      <c r="J46" s="136">
        <v>291</v>
      </c>
      <c r="K46" s="134"/>
      <c r="L46" s="151"/>
      <c r="M46" s="134"/>
      <c r="N46" s="136"/>
      <c r="O46" s="104"/>
      <c r="P46" s="162"/>
      <c r="Q46" s="104"/>
      <c r="R46" s="129"/>
      <c r="S46" s="129"/>
    </row>
    <row r="47" spans="1:19" s="80" customFormat="1" ht="25.5" customHeight="1">
      <c r="A47" s="104"/>
      <c r="B47" s="105"/>
      <c r="C47" s="106"/>
      <c r="D47" s="107"/>
      <c r="E47" s="121"/>
      <c r="F47" s="104"/>
      <c r="G47" s="136"/>
      <c r="H47" s="142"/>
      <c r="I47" s="146"/>
      <c r="J47" s="136"/>
      <c r="K47" s="104"/>
      <c r="L47" s="154"/>
      <c r="M47" s="104"/>
      <c r="N47" s="136"/>
      <c r="O47" s="104"/>
      <c r="P47" s="162"/>
      <c r="Q47" s="104"/>
      <c r="R47" s="129"/>
      <c r="S47" s="129"/>
    </row>
    <row r="48" spans="1:19" s="80" customFormat="1" ht="25.5" customHeight="1">
      <c r="A48" s="179" t="s">
        <v>497</v>
      </c>
      <c r="B48" s="180"/>
      <c r="C48" s="106"/>
      <c r="D48" s="107"/>
      <c r="E48" s="121"/>
      <c r="F48" s="104"/>
      <c r="G48" s="136"/>
      <c r="H48" s="142"/>
      <c r="I48" s="146"/>
      <c r="J48" s="136"/>
      <c r="K48" s="104"/>
      <c r="L48" s="154"/>
      <c r="M48" s="104"/>
      <c r="N48" s="136"/>
      <c r="O48" s="104"/>
      <c r="P48" s="162"/>
      <c r="Q48" s="104"/>
      <c r="R48" s="129"/>
      <c r="S48" s="129"/>
    </row>
    <row r="49" spans="1:19" s="80" customFormat="1" ht="25.5" customHeight="1">
      <c r="A49" s="104">
        <v>25</v>
      </c>
      <c r="B49" s="100">
        <v>43357</v>
      </c>
      <c r="C49" s="101" t="s">
        <v>283</v>
      </c>
      <c r="D49" s="102" t="s">
        <v>254</v>
      </c>
      <c r="E49" s="103" t="s">
        <v>513</v>
      </c>
      <c r="F49" s="104">
        <v>10</v>
      </c>
      <c r="G49" s="136">
        <v>325</v>
      </c>
      <c r="H49" s="142">
        <v>223.5</v>
      </c>
      <c r="I49" s="147" t="s">
        <v>10</v>
      </c>
      <c r="J49" s="136">
        <v>74</v>
      </c>
      <c r="K49" s="134">
        <v>109</v>
      </c>
      <c r="L49" s="151">
        <v>16.6</v>
      </c>
      <c r="M49" s="134" t="s">
        <v>34</v>
      </c>
      <c r="N49" s="136">
        <v>152</v>
      </c>
      <c r="O49" s="104" t="s">
        <v>37</v>
      </c>
      <c r="P49" s="163" t="s">
        <v>19</v>
      </c>
      <c r="Q49" s="134" t="s">
        <v>381</v>
      </c>
      <c r="R49" s="129"/>
      <c r="S49" s="129"/>
    </row>
    <row r="50" spans="1:19" s="80" customFormat="1" ht="25.5" customHeight="1">
      <c r="A50" s="104">
        <v>26</v>
      </c>
      <c r="B50" s="100">
        <v>43369</v>
      </c>
      <c r="C50" s="101" t="s">
        <v>56</v>
      </c>
      <c r="D50" s="102" t="s">
        <v>514</v>
      </c>
      <c r="E50" s="103" t="s">
        <v>249</v>
      </c>
      <c r="F50" s="104">
        <v>12</v>
      </c>
      <c r="G50" s="136">
        <v>50</v>
      </c>
      <c r="H50" s="142">
        <v>50</v>
      </c>
      <c r="I50" s="147" t="s">
        <v>10</v>
      </c>
      <c r="J50" s="136">
        <v>5</v>
      </c>
      <c r="K50" s="104">
        <v>10</v>
      </c>
      <c r="L50" s="154">
        <v>3</v>
      </c>
      <c r="M50" s="104" t="s">
        <v>34</v>
      </c>
      <c r="N50" s="136">
        <v>36.6</v>
      </c>
      <c r="O50" s="104">
        <v>2</v>
      </c>
      <c r="P50" s="162" t="s">
        <v>19</v>
      </c>
      <c r="Q50" s="104" t="s">
        <v>515</v>
      </c>
      <c r="R50" s="129"/>
      <c r="S50" s="129"/>
    </row>
    <row r="51" spans="1:19" s="80" customFormat="1" ht="25.5" customHeight="1">
      <c r="A51" s="178" t="s">
        <v>498</v>
      </c>
      <c r="B51" s="178"/>
      <c r="C51" s="178"/>
      <c r="D51" s="178"/>
      <c r="E51" s="82">
        <f>COUNTA(E39:E50)</f>
        <v>8</v>
      </c>
      <c r="F51" s="137"/>
      <c r="G51" s="138"/>
      <c r="H51" s="137"/>
      <c r="R51" s="129"/>
      <c r="S51" s="129"/>
    </row>
    <row r="52" spans="1:19" ht="25.5" customHeight="1">
      <c r="A52" s="169"/>
      <c r="B52" s="169"/>
      <c r="C52" s="169"/>
      <c r="D52" s="169"/>
      <c r="E52" s="82"/>
      <c r="F52" s="137"/>
      <c r="G52" s="138"/>
      <c r="H52" s="137"/>
      <c r="I52" s="80"/>
      <c r="J52" s="80"/>
      <c r="K52" s="80"/>
      <c r="L52" s="80"/>
      <c r="M52" s="80"/>
      <c r="N52" s="80"/>
      <c r="O52" s="80"/>
      <c r="P52" s="80"/>
      <c r="Q52" s="80"/>
      <c r="R52" s="128"/>
      <c r="S52" s="128"/>
    </row>
    <row r="53" spans="1:19" ht="25.5" customHeight="1">
      <c r="A53" s="178" t="s">
        <v>499</v>
      </c>
      <c r="B53" s="178"/>
      <c r="C53" s="178"/>
      <c r="D53" s="178"/>
      <c r="E53" s="82">
        <f>E36+E51</f>
        <v>26</v>
      </c>
      <c r="F53" s="137"/>
      <c r="G53" s="138"/>
      <c r="H53" s="137"/>
      <c r="I53" s="80"/>
      <c r="J53" s="80"/>
      <c r="K53" s="80"/>
      <c r="L53" s="80"/>
      <c r="M53" s="80"/>
      <c r="N53" s="80"/>
      <c r="O53" s="80"/>
      <c r="P53" s="80"/>
      <c r="Q53" s="80"/>
      <c r="R53" s="128"/>
      <c r="S53" s="128"/>
    </row>
    <row r="54" spans="1:19" ht="25.5" customHeight="1">
      <c r="A54" s="169"/>
      <c r="B54" s="169"/>
      <c r="C54" s="169"/>
      <c r="D54" s="169"/>
      <c r="E54" s="82"/>
      <c r="F54" s="137"/>
      <c r="G54" s="138"/>
      <c r="H54" s="137"/>
      <c r="I54" s="80"/>
      <c r="J54" s="80"/>
      <c r="K54" s="80"/>
      <c r="L54" s="80"/>
      <c r="M54" s="80"/>
      <c r="N54" s="80"/>
      <c r="O54" s="80"/>
      <c r="P54" s="80"/>
      <c r="Q54" s="80"/>
      <c r="R54" s="128"/>
      <c r="S54" s="128"/>
    </row>
    <row r="55" spans="1:19" s="80" customFormat="1" ht="25.5" customHeight="1">
      <c r="A55" s="179" t="s">
        <v>439</v>
      </c>
      <c r="B55" s="180"/>
      <c r="C55" s="106"/>
      <c r="D55" s="107"/>
      <c r="E55" s="121"/>
      <c r="F55" s="104"/>
      <c r="G55" s="136"/>
      <c r="H55" s="142"/>
      <c r="I55" s="146"/>
      <c r="J55" s="136"/>
      <c r="K55" s="104"/>
      <c r="L55" s="154"/>
      <c r="M55" s="104"/>
      <c r="N55" s="136"/>
      <c r="O55" s="104"/>
      <c r="P55" s="162"/>
      <c r="Q55" s="104"/>
      <c r="R55" s="129"/>
      <c r="S55" s="129"/>
    </row>
    <row r="56" spans="1:19" s="80" customFormat="1" ht="25.5" customHeight="1">
      <c r="A56" s="104">
        <v>27</v>
      </c>
      <c r="B56" s="100">
        <v>43375</v>
      </c>
      <c r="C56" s="101" t="s">
        <v>516</v>
      </c>
      <c r="D56" s="102" t="s">
        <v>254</v>
      </c>
      <c r="E56" s="103" t="s">
        <v>517</v>
      </c>
      <c r="F56" s="104">
        <v>12</v>
      </c>
      <c r="G56" s="136">
        <v>215.5</v>
      </c>
      <c r="H56" s="142">
        <v>116</v>
      </c>
      <c r="I56" s="147" t="s">
        <v>33</v>
      </c>
      <c r="J56" s="136">
        <v>142</v>
      </c>
      <c r="K56" s="134" t="s">
        <v>518</v>
      </c>
      <c r="L56" s="151" t="s">
        <v>519</v>
      </c>
      <c r="M56" s="134" t="s">
        <v>34</v>
      </c>
      <c r="N56" s="133"/>
      <c r="O56" s="134"/>
      <c r="P56" s="163"/>
      <c r="Q56" s="134"/>
      <c r="R56" s="129"/>
      <c r="S56" s="129"/>
    </row>
    <row r="57" spans="1:19" s="80" customFormat="1" ht="81" customHeight="1">
      <c r="A57" s="104">
        <v>28</v>
      </c>
      <c r="B57" s="100">
        <v>43391</v>
      </c>
      <c r="C57" s="101" t="s">
        <v>258</v>
      </c>
      <c r="D57" s="102" t="s">
        <v>520</v>
      </c>
      <c r="E57" s="103" t="s">
        <v>521</v>
      </c>
      <c r="F57" s="104">
        <v>10</v>
      </c>
      <c r="G57" s="136">
        <v>10098.14</v>
      </c>
      <c r="H57" s="142">
        <v>43</v>
      </c>
      <c r="I57" s="147" t="s">
        <v>10</v>
      </c>
      <c r="J57" s="136">
        <v>74.67</v>
      </c>
      <c r="K57" s="104"/>
      <c r="L57" s="154"/>
      <c r="M57" s="104" t="s">
        <v>34</v>
      </c>
      <c r="N57" s="136">
        <v>36.6</v>
      </c>
      <c r="O57" s="104">
        <v>2</v>
      </c>
      <c r="P57" s="162" t="s">
        <v>19</v>
      </c>
      <c r="Q57" s="104" t="s">
        <v>515</v>
      </c>
      <c r="R57" s="129"/>
      <c r="S57" s="129"/>
    </row>
    <row r="58" spans="1:19" s="80" customFormat="1" ht="25.5" customHeight="1">
      <c r="A58" s="178"/>
      <c r="B58" s="178"/>
      <c r="C58" s="178"/>
      <c r="D58" s="178"/>
      <c r="E58" s="82">
        <f>COUNTA(E56:E57)</f>
        <v>2</v>
      </c>
      <c r="F58" s="137"/>
      <c r="G58" s="138"/>
      <c r="H58" s="137"/>
      <c r="R58" s="129"/>
      <c r="S58" s="129"/>
    </row>
    <row r="59" spans="1:19" s="80" customFormat="1" ht="25.5" customHeight="1">
      <c r="A59" s="179" t="s">
        <v>522</v>
      </c>
      <c r="B59" s="180"/>
      <c r="C59" s="106"/>
      <c r="D59" s="107"/>
      <c r="E59" s="121"/>
      <c r="F59" s="104"/>
      <c r="G59" s="136"/>
      <c r="H59" s="142"/>
      <c r="I59" s="146"/>
      <c r="J59" s="136"/>
      <c r="K59" s="104"/>
      <c r="L59" s="154"/>
      <c r="M59" s="104"/>
      <c r="N59" s="136"/>
      <c r="O59" s="104"/>
      <c r="P59" s="162"/>
      <c r="Q59" s="104"/>
      <c r="R59" s="129"/>
      <c r="S59" s="129"/>
    </row>
    <row r="60" spans="1:19" s="80" customFormat="1" ht="25.5" customHeight="1">
      <c r="A60" s="104">
        <v>29</v>
      </c>
      <c r="B60" s="100">
        <v>43412</v>
      </c>
      <c r="C60" s="101" t="s">
        <v>523</v>
      </c>
      <c r="D60" s="102" t="s">
        <v>124</v>
      </c>
      <c r="E60" s="103" t="s">
        <v>524</v>
      </c>
      <c r="F60" s="104">
        <v>8</v>
      </c>
      <c r="G60" s="136">
        <v>91</v>
      </c>
      <c r="H60" s="142">
        <v>72.7</v>
      </c>
      <c r="I60" s="147" t="s">
        <v>10</v>
      </c>
      <c r="J60" s="136">
        <v>12</v>
      </c>
      <c r="K60" s="134" t="s">
        <v>518</v>
      </c>
      <c r="L60" s="151" t="s">
        <v>519</v>
      </c>
      <c r="M60" s="134" t="s">
        <v>34</v>
      </c>
      <c r="N60" s="133"/>
      <c r="O60" s="134"/>
      <c r="P60" s="163"/>
      <c r="Q60" s="134"/>
      <c r="R60" s="129"/>
      <c r="S60" s="129"/>
    </row>
    <row r="61" spans="1:19" s="80" customFormat="1" ht="25.5" customHeight="1">
      <c r="A61" s="104">
        <v>30</v>
      </c>
      <c r="B61" s="100">
        <v>43418</v>
      </c>
      <c r="C61" s="101" t="s">
        <v>523</v>
      </c>
      <c r="D61" s="102" t="s">
        <v>525</v>
      </c>
      <c r="E61" s="103" t="s">
        <v>526</v>
      </c>
      <c r="F61" s="104" t="s">
        <v>366</v>
      </c>
      <c r="G61" s="136">
        <v>96</v>
      </c>
      <c r="H61" s="142">
        <v>43</v>
      </c>
      <c r="I61" s="147" t="s">
        <v>10</v>
      </c>
      <c r="J61" s="136">
        <v>6</v>
      </c>
      <c r="K61" s="134"/>
      <c r="L61" s="151"/>
      <c r="M61" s="134" t="s">
        <v>34</v>
      </c>
      <c r="N61" s="133">
        <v>36.6</v>
      </c>
      <c r="O61" s="134">
        <v>2</v>
      </c>
      <c r="P61" s="163"/>
      <c r="Q61" s="134"/>
      <c r="R61" s="129"/>
      <c r="S61" s="129"/>
    </row>
    <row r="62" spans="1:19" s="80" customFormat="1" ht="25.5" customHeight="1">
      <c r="A62" s="104">
        <v>31</v>
      </c>
      <c r="B62" s="100">
        <v>43420</v>
      </c>
      <c r="C62" s="101" t="s">
        <v>406</v>
      </c>
      <c r="D62" s="102" t="s">
        <v>254</v>
      </c>
      <c r="E62" s="103" t="s">
        <v>527</v>
      </c>
      <c r="F62" s="104">
        <v>12</v>
      </c>
      <c r="G62" s="136">
        <v>189</v>
      </c>
      <c r="H62" s="142">
        <v>173</v>
      </c>
      <c r="I62" s="147" t="s">
        <v>33</v>
      </c>
      <c r="J62" s="136">
        <v>18.75</v>
      </c>
      <c r="K62" s="134" t="s">
        <v>518</v>
      </c>
      <c r="L62" s="151" t="s">
        <v>519</v>
      </c>
      <c r="M62" s="134" t="s">
        <v>34</v>
      </c>
      <c r="N62" s="133"/>
      <c r="O62" s="134"/>
      <c r="P62" s="163"/>
      <c r="Q62" s="134"/>
      <c r="R62" s="129"/>
      <c r="S62" s="129"/>
    </row>
    <row r="63" spans="1:19" s="80" customFormat="1" ht="25.5" customHeight="1">
      <c r="A63" s="104">
        <v>32</v>
      </c>
      <c r="B63" s="100">
        <v>43426</v>
      </c>
      <c r="C63" s="101" t="s">
        <v>528</v>
      </c>
      <c r="D63" s="102" t="s">
        <v>254</v>
      </c>
      <c r="E63" s="103" t="s">
        <v>529</v>
      </c>
      <c r="F63" s="104">
        <v>14</v>
      </c>
      <c r="G63" s="157" t="s">
        <v>530</v>
      </c>
      <c r="H63" s="142">
        <v>173</v>
      </c>
      <c r="I63" s="147" t="s">
        <v>10</v>
      </c>
      <c r="J63" s="136">
        <v>40</v>
      </c>
      <c r="K63" s="134" t="s">
        <v>518</v>
      </c>
      <c r="L63" s="151" t="s">
        <v>519</v>
      </c>
      <c r="M63" s="134" t="s">
        <v>34</v>
      </c>
      <c r="N63" s="133"/>
      <c r="O63" s="134"/>
      <c r="P63" s="163"/>
      <c r="Q63" s="134"/>
      <c r="R63" s="129"/>
      <c r="S63" s="129"/>
    </row>
    <row r="64" spans="1:19" s="80" customFormat="1" ht="25.5" customHeight="1">
      <c r="A64" s="104">
        <v>33</v>
      </c>
      <c r="B64" s="100">
        <v>43431</v>
      </c>
      <c r="C64" s="101" t="s">
        <v>531</v>
      </c>
      <c r="D64" s="102" t="s">
        <v>254</v>
      </c>
      <c r="E64" s="103" t="s">
        <v>134</v>
      </c>
      <c r="F64" s="104" t="s">
        <v>366</v>
      </c>
      <c r="G64" s="157">
        <v>122.5</v>
      </c>
      <c r="H64" s="142">
        <v>42</v>
      </c>
      <c r="I64" s="147" t="s">
        <v>10</v>
      </c>
      <c r="J64" s="136">
        <v>55</v>
      </c>
      <c r="K64" s="134" t="s">
        <v>518</v>
      </c>
      <c r="L64" s="151" t="s">
        <v>519</v>
      </c>
      <c r="M64" s="134" t="s">
        <v>34</v>
      </c>
      <c r="N64" s="133"/>
      <c r="O64" s="134"/>
      <c r="P64" s="163"/>
      <c r="Q64" s="134"/>
      <c r="R64" s="129"/>
      <c r="S64" s="129"/>
    </row>
    <row r="65" spans="1:19" s="80" customFormat="1" ht="25.5" customHeight="1">
      <c r="A65" s="178"/>
      <c r="B65" s="178"/>
      <c r="C65" s="178"/>
      <c r="D65" s="178"/>
      <c r="E65" s="82">
        <f>COUNTA(E60:E64)</f>
        <v>5</v>
      </c>
      <c r="F65" s="137"/>
      <c r="G65" s="138"/>
      <c r="H65" s="137"/>
      <c r="R65" s="129"/>
      <c r="S65" s="129"/>
    </row>
    <row r="66" spans="1:19" s="80" customFormat="1" ht="25.5" customHeight="1">
      <c r="A66" s="179" t="s">
        <v>441</v>
      </c>
      <c r="B66" s="180"/>
      <c r="C66" s="106"/>
      <c r="D66" s="107"/>
      <c r="E66" s="121"/>
      <c r="F66" s="104"/>
      <c r="G66" s="136"/>
      <c r="H66" s="142"/>
      <c r="I66" s="146"/>
      <c r="J66" s="136"/>
      <c r="K66" s="104"/>
      <c r="L66" s="154"/>
      <c r="M66" s="104"/>
      <c r="N66" s="136"/>
      <c r="O66" s="104"/>
      <c r="P66" s="162"/>
      <c r="Q66" s="104"/>
      <c r="R66" s="129"/>
      <c r="S66" s="129"/>
    </row>
    <row r="67" spans="1:19" s="80" customFormat="1" ht="25.5" customHeight="1">
      <c r="A67" s="104">
        <v>34</v>
      </c>
      <c r="B67" s="100">
        <v>43447</v>
      </c>
      <c r="C67" s="101" t="s">
        <v>531</v>
      </c>
      <c r="D67" s="102" t="s">
        <v>533</v>
      </c>
      <c r="E67" s="103" t="s">
        <v>532</v>
      </c>
      <c r="F67" s="104">
        <v>8</v>
      </c>
      <c r="G67" s="136">
        <v>230</v>
      </c>
      <c r="H67" s="142" t="s">
        <v>296</v>
      </c>
      <c r="I67" s="147" t="s">
        <v>296</v>
      </c>
      <c r="J67" s="136">
        <v>12</v>
      </c>
      <c r="K67" s="134" t="s">
        <v>518</v>
      </c>
      <c r="L67" s="151" t="s">
        <v>519</v>
      </c>
      <c r="M67" s="134" t="s">
        <v>34</v>
      </c>
      <c r="N67" s="133"/>
      <c r="O67" s="134"/>
      <c r="P67" s="163"/>
      <c r="Q67" s="134"/>
      <c r="R67" s="129"/>
      <c r="S67" s="129"/>
    </row>
    <row r="68" spans="1:19" s="80" customFormat="1" ht="25.5" customHeight="1">
      <c r="A68" s="178"/>
      <c r="B68" s="178"/>
      <c r="C68" s="178"/>
      <c r="D68" s="178"/>
      <c r="E68" s="82">
        <f>COUNTA(E67:E67)</f>
        <v>1</v>
      </c>
      <c r="F68" s="137"/>
      <c r="G68" s="138"/>
      <c r="H68" s="137"/>
      <c r="R68" s="129"/>
      <c r="S68" s="129"/>
    </row>
    <row r="69" spans="1:19" s="80" customFormat="1" ht="25.5" customHeight="1">
      <c r="A69" s="178" t="s">
        <v>534</v>
      </c>
      <c r="B69" s="178"/>
      <c r="C69" s="178"/>
      <c r="D69" s="178"/>
      <c r="E69" s="82">
        <f>E58+E65+E68</f>
        <v>8</v>
      </c>
      <c r="F69" s="137"/>
      <c r="G69" s="138"/>
      <c r="H69" s="137"/>
      <c r="R69" s="129"/>
      <c r="S69" s="129"/>
    </row>
    <row r="70" spans="1:19" s="80" customFormat="1" ht="25.5" customHeight="1">
      <c r="A70" s="169"/>
      <c r="B70" s="169"/>
      <c r="C70" s="169"/>
      <c r="D70" s="169"/>
      <c r="E70" s="82"/>
      <c r="F70" s="137"/>
      <c r="G70" s="138"/>
      <c r="H70" s="137"/>
      <c r="R70" s="129"/>
      <c r="S70" s="129"/>
    </row>
    <row r="71" spans="1:19" s="80" customFormat="1" ht="25.5" customHeight="1">
      <c r="A71" s="169"/>
      <c r="B71" s="169"/>
      <c r="C71" s="169"/>
      <c r="D71" s="169"/>
      <c r="E71" s="82"/>
      <c r="F71" s="137"/>
      <c r="G71" s="138"/>
      <c r="H71" s="137"/>
      <c r="R71" s="129"/>
      <c r="S71" s="129"/>
    </row>
    <row r="72" spans="1:19" ht="25.5" customHeight="1">
      <c r="A72" s="178" t="s">
        <v>535</v>
      </c>
      <c r="B72" s="178"/>
      <c r="C72" s="178"/>
      <c r="D72" s="178"/>
      <c r="E72" s="82">
        <v>34</v>
      </c>
      <c r="F72" s="137"/>
      <c r="G72" s="138"/>
      <c r="H72" s="137"/>
      <c r="I72" s="80"/>
      <c r="J72" s="80"/>
      <c r="K72" s="80"/>
      <c r="L72" s="80"/>
      <c r="M72" s="80"/>
      <c r="N72" s="80"/>
      <c r="O72" s="80"/>
      <c r="P72" s="80"/>
      <c r="Q72" s="80"/>
      <c r="R72" s="128"/>
      <c r="S72" s="128"/>
    </row>
    <row r="73" spans="1:19" ht="38.25" customHeight="1">
      <c r="A73" s="115"/>
      <c r="B73" s="115"/>
      <c r="C73" s="116" t="s">
        <v>399</v>
      </c>
      <c r="D73" s="117">
        <v>34</v>
      </c>
      <c r="E73" s="115"/>
      <c r="F73" s="22"/>
      <c r="G73" s="22"/>
      <c r="H73" s="22"/>
      <c r="I73" s="22"/>
      <c r="J73" s="124"/>
      <c r="O73" s="22"/>
      <c r="P73" s="20"/>
      <c r="R73" s="33"/>
      <c r="S73" s="33"/>
    </row>
    <row r="74" spans="1:19" s="80" customFormat="1" ht="25.5" customHeight="1">
      <c r="A74" s="169"/>
      <c r="B74" s="169"/>
      <c r="C74" s="169"/>
      <c r="D74" s="169"/>
      <c r="E74" s="109"/>
      <c r="F74" s="22"/>
      <c r="G74" s="22"/>
      <c r="H74" s="22"/>
      <c r="I74" s="22"/>
      <c r="J74" s="124"/>
      <c r="O74" s="22"/>
      <c r="P74" s="20"/>
      <c r="R74" s="92"/>
      <c r="S74" s="92"/>
    </row>
    <row r="75" spans="1:19" s="80" customFormat="1" ht="25.5" customHeight="1">
      <c r="A75" s="169"/>
      <c r="B75" s="169"/>
      <c r="C75" s="169"/>
      <c r="D75" s="169"/>
      <c r="E75" s="109"/>
      <c r="F75" s="22"/>
      <c r="G75" s="22"/>
      <c r="H75" s="22"/>
      <c r="I75" s="22"/>
      <c r="J75" s="124"/>
      <c r="O75" s="22"/>
      <c r="P75" s="20"/>
      <c r="R75" s="92"/>
      <c r="S75" s="92"/>
    </row>
    <row r="76" spans="1:19" s="80" customFormat="1" ht="25.5" customHeight="1">
      <c r="A76" s="169"/>
      <c r="B76" s="169"/>
      <c r="C76" s="169"/>
      <c r="D76" s="169"/>
      <c r="E76" s="109"/>
      <c r="F76" s="22"/>
      <c r="G76" s="22"/>
      <c r="H76" s="22"/>
      <c r="I76" s="22"/>
      <c r="J76" s="124"/>
      <c r="O76" s="22"/>
      <c r="P76" s="20"/>
      <c r="R76" s="92"/>
      <c r="S76" s="92"/>
    </row>
    <row r="77" spans="1:19" s="80" customFormat="1" ht="25.5" customHeight="1">
      <c r="A77" s="169"/>
      <c r="B77" s="169"/>
      <c r="C77" s="169"/>
      <c r="D77" s="169"/>
      <c r="E77" s="109"/>
      <c r="F77" s="22"/>
      <c r="G77" s="22"/>
      <c r="H77" s="22"/>
      <c r="I77" s="22"/>
      <c r="J77" s="124"/>
      <c r="O77" s="22"/>
      <c r="P77" s="20"/>
      <c r="R77" s="92"/>
      <c r="S77" s="92"/>
    </row>
    <row r="78" spans="1:19" s="80" customFormat="1" ht="25.5" customHeight="1">
      <c r="A78" s="169"/>
      <c r="B78" s="169"/>
      <c r="C78" s="169"/>
      <c r="D78" s="169"/>
      <c r="E78" s="109"/>
      <c r="F78" s="22"/>
      <c r="G78" s="22"/>
      <c r="H78" s="22"/>
      <c r="I78" s="22"/>
      <c r="J78" s="124"/>
      <c r="O78" s="22"/>
      <c r="P78" s="20"/>
      <c r="R78" s="92"/>
      <c r="S78" s="92"/>
    </row>
    <row r="79" spans="1:19" s="80" customFormat="1" ht="25.5" customHeight="1">
      <c r="A79" s="169"/>
      <c r="B79" s="169"/>
      <c r="C79" s="169"/>
      <c r="D79" s="169"/>
      <c r="E79" s="109"/>
      <c r="F79" s="22"/>
      <c r="G79" s="22"/>
      <c r="H79" s="22"/>
      <c r="I79" s="22"/>
      <c r="J79" s="124"/>
      <c r="O79" s="22"/>
      <c r="P79" s="20"/>
      <c r="R79" s="92"/>
      <c r="S79" s="92"/>
    </row>
    <row r="80" spans="1:19" s="80" customFormat="1" ht="25.5" customHeight="1">
      <c r="A80" s="169"/>
      <c r="B80" s="169"/>
      <c r="C80" s="169"/>
      <c r="D80" s="169"/>
      <c r="E80" s="109"/>
      <c r="F80" s="22"/>
      <c r="G80" s="22"/>
      <c r="H80" s="22"/>
      <c r="I80" s="22"/>
      <c r="J80" s="124"/>
      <c r="O80" s="22"/>
      <c r="P80" s="20"/>
      <c r="R80" s="92"/>
      <c r="S80" s="92"/>
    </row>
    <row r="81" spans="1:19" s="80" customFormat="1" ht="25.5" customHeight="1">
      <c r="A81" s="169"/>
      <c r="B81" s="169"/>
      <c r="C81" s="169"/>
      <c r="D81" s="169"/>
      <c r="E81" s="109"/>
      <c r="F81" s="22"/>
      <c r="G81" s="22"/>
      <c r="H81" s="22"/>
      <c r="I81" s="22"/>
      <c r="J81" s="124"/>
      <c r="O81" s="22"/>
      <c r="P81" s="20"/>
      <c r="R81" s="92"/>
      <c r="S81" s="92"/>
    </row>
    <row r="82" spans="1:19" s="80" customFormat="1" ht="25.5" customHeight="1">
      <c r="A82" s="169"/>
      <c r="B82" s="169"/>
      <c r="C82" s="169"/>
      <c r="D82" s="169"/>
      <c r="E82" s="109"/>
      <c r="F82" s="22"/>
      <c r="G82" s="22"/>
      <c r="H82" s="22"/>
      <c r="I82" s="22"/>
      <c r="J82" s="124"/>
      <c r="O82" s="22"/>
      <c r="P82" s="20"/>
      <c r="R82" s="92"/>
      <c r="S82" s="92"/>
    </row>
    <row r="83" spans="1:19" s="80" customFormat="1" ht="25.5" customHeight="1">
      <c r="A83" s="169"/>
      <c r="B83" s="169"/>
      <c r="C83" s="169"/>
      <c r="D83" s="169"/>
      <c r="E83" s="109"/>
      <c r="F83" s="22"/>
      <c r="G83" s="22"/>
      <c r="H83" s="22"/>
      <c r="I83" s="22"/>
      <c r="J83" s="124"/>
      <c r="O83" s="22"/>
      <c r="P83" s="20"/>
      <c r="R83" s="92"/>
      <c r="S83" s="92"/>
    </row>
    <row r="84" spans="1:19" s="80" customFormat="1" ht="25.5" customHeight="1">
      <c r="A84" s="169"/>
      <c r="B84" s="169"/>
      <c r="C84" s="169"/>
      <c r="D84" s="169"/>
      <c r="E84" s="109"/>
      <c r="F84" s="22"/>
      <c r="G84" s="22"/>
      <c r="H84" s="22"/>
      <c r="I84" s="22"/>
      <c r="J84" s="124"/>
      <c r="O84" s="22"/>
      <c r="P84" s="20"/>
      <c r="R84" s="92"/>
      <c r="S84" s="92"/>
    </row>
    <row r="85" spans="1:19" s="80" customFormat="1" ht="25.5" customHeight="1">
      <c r="A85" s="169"/>
      <c r="B85" s="169"/>
      <c r="C85" s="169"/>
      <c r="D85" s="169"/>
      <c r="E85" s="109"/>
      <c r="F85" s="22"/>
      <c r="G85" s="22"/>
      <c r="H85" s="22"/>
      <c r="I85" s="22"/>
      <c r="J85" s="124"/>
      <c r="O85" s="22"/>
      <c r="P85" s="20"/>
      <c r="R85" s="92"/>
      <c r="S85" s="92"/>
    </row>
    <row r="86" spans="1:19" s="80" customFormat="1" ht="25.5" customHeight="1">
      <c r="A86" s="169"/>
      <c r="B86" s="169"/>
      <c r="C86" s="169"/>
      <c r="D86" s="169"/>
      <c r="E86" s="109"/>
      <c r="F86" s="22"/>
      <c r="G86" s="22"/>
      <c r="H86" s="22"/>
      <c r="I86" s="22"/>
      <c r="J86" s="124"/>
      <c r="O86" s="22"/>
      <c r="P86" s="20"/>
      <c r="R86" s="92"/>
      <c r="S86" s="92"/>
    </row>
    <row r="87" spans="1:19" s="80" customFormat="1" ht="25.5" customHeight="1">
      <c r="A87" s="169"/>
      <c r="B87" s="169"/>
      <c r="C87" s="169"/>
      <c r="D87" s="169"/>
      <c r="E87" s="109"/>
      <c r="F87" s="22"/>
      <c r="G87" s="22"/>
      <c r="H87" s="22"/>
      <c r="I87" s="22"/>
      <c r="J87" s="124"/>
      <c r="O87" s="22"/>
      <c r="P87" s="20"/>
      <c r="R87" s="92"/>
      <c r="S87" s="92"/>
    </row>
    <row r="88" spans="1:19" s="80" customFormat="1" ht="25.5" customHeight="1">
      <c r="A88" s="169"/>
      <c r="B88" s="169"/>
      <c r="C88" s="169"/>
      <c r="D88" s="169"/>
      <c r="E88" s="109"/>
      <c r="F88" s="22"/>
      <c r="G88" s="22"/>
      <c r="H88" s="22"/>
      <c r="I88" s="22"/>
      <c r="J88" s="124"/>
      <c r="O88" s="22"/>
      <c r="P88" s="20"/>
      <c r="R88" s="92"/>
      <c r="S88" s="92"/>
    </row>
    <row r="89" spans="1:19" s="80" customFormat="1" ht="25.5" customHeight="1">
      <c r="A89" s="169"/>
      <c r="B89" s="169"/>
      <c r="C89" s="169"/>
      <c r="D89" s="169"/>
      <c r="E89" s="109"/>
      <c r="F89" s="22"/>
      <c r="G89" s="22"/>
      <c r="H89" s="22"/>
      <c r="I89" s="22"/>
      <c r="J89" s="124"/>
      <c r="O89" s="22"/>
      <c r="P89" s="20"/>
      <c r="R89" s="92"/>
      <c r="S89" s="92"/>
    </row>
    <row r="90" spans="1:19" s="80" customFormat="1" ht="25.5" customHeight="1">
      <c r="A90" s="169"/>
      <c r="B90" s="169"/>
      <c r="C90" s="169"/>
      <c r="D90" s="169"/>
      <c r="E90" s="109"/>
      <c r="F90" s="22"/>
      <c r="G90" s="22"/>
      <c r="H90" s="22"/>
      <c r="I90" s="22"/>
      <c r="J90" s="124"/>
      <c r="O90" s="22"/>
      <c r="P90" s="20"/>
      <c r="R90" s="92"/>
      <c r="S90" s="92"/>
    </row>
    <row r="91" spans="1:19" s="80" customFormat="1" ht="25.5" customHeight="1">
      <c r="A91" s="169"/>
      <c r="B91" s="169"/>
      <c r="C91" s="169"/>
      <c r="D91" s="169"/>
      <c r="E91" s="109"/>
      <c r="F91" s="22"/>
      <c r="G91" s="22"/>
      <c r="H91" s="22"/>
      <c r="I91" s="22"/>
      <c r="J91" s="124"/>
      <c r="O91" s="22"/>
      <c r="P91" s="20"/>
      <c r="R91" s="92"/>
      <c r="S91" s="92"/>
    </row>
    <row r="92" spans="1:19" s="80" customFormat="1" ht="25.5" customHeight="1">
      <c r="A92" s="169"/>
      <c r="B92" s="169"/>
      <c r="C92" s="169"/>
      <c r="D92" s="169"/>
      <c r="E92" s="109"/>
      <c r="F92" s="22"/>
      <c r="G92" s="22"/>
      <c r="H92" s="22"/>
      <c r="I92" s="22"/>
      <c r="J92" s="124"/>
      <c r="O92" s="22"/>
      <c r="P92" s="20"/>
      <c r="R92" s="92"/>
      <c r="S92" s="92"/>
    </row>
    <row r="93" spans="1:19" s="80" customFormat="1" ht="25.5" customHeight="1">
      <c r="A93" s="169"/>
      <c r="B93" s="169"/>
      <c r="C93" s="169"/>
      <c r="D93" s="169"/>
      <c r="E93" s="109"/>
      <c r="F93" s="22"/>
      <c r="G93" s="22"/>
      <c r="H93" s="22"/>
      <c r="I93" s="22"/>
      <c r="J93" s="124"/>
      <c r="O93" s="22"/>
      <c r="P93" s="20"/>
      <c r="R93" s="92"/>
      <c r="S93" s="92"/>
    </row>
    <row r="94" spans="1:19" s="80" customFormat="1" ht="25.5" customHeight="1">
      <c r="A94" s="169"/>
      <c r="B94" s="169"/>
      <c r="C94" s="169"/>
      <c r="D94" s="169"/>
      <c r="E94" s="109"/>
      <c r="F94" s="22"/>
      <c r="G94" s="22"/>
      <c r="H94" s="22"/>
      <c r="I94" s="22"/>
      <c r="J94" s="124"/>
      <c r="O94" s="22"/>
      <c r="P94" s="20"/>
      <c r="R94" s="92"/>
      <c r="S94" s="92"/>
    </row>
    <row r="95" spans="1:19" s="80" customFormat="1" ht="25.5" customHeight="1">
      <c r="A95" s="169"/>
      <c r="B95" s="169"/>
      <c r="C95" s="169"/>
      <c r="D95" s="169"/>
      <c r="E95" s="109"/>
      <c r="F95" s="22"/>
      <c r="G95" s="22"/>
      <c r="H95" s="22"/>
      <c r="I95" s="22"/>
      <c r="J95" s="124"/>
      <c r="O95" s="22"/>
      <c r="P95" s="20"/>
      <c r="R95" s="92"/>
      <c r="S95" s="92"/>
    </row>
    <row r="96" spans="1:19" s="80" customFormat="1" ht="25.5" customHeight="1">
      <c r="A96" s="169"/>
      <c r="B96" s="169"/>
      <c r="C96" s="169"/>
      <c r="D96" s="169"/>
      <c r="E96" s="109"/>
      <c r="F96" s="22"/>
      <c r="G96" s="22"/>
      <c r="H96" s="22"/>
      <c r="I96" s="22"/>
      <c r="J96" s="124"/>
      <c r="O96" s="22"/>
      <c r="P96" s="20"/>
      <c r="R96" s="92"/>
      <c r="S96" s="92"/>
    </row>
    <row r="97" spans="1:19" s="80" customFormat="1" ht="25.5" customHeight="1">
      <c r="A97" s="169"/>
      <c r="B97" s="169"/>
      <c r="C97" s="169"/>
      <c r="D97" s="169"/>
      <c r="E97" s="109"/>
      <c r="F97" s="22"/>
      <c r="G97" s="22"/>
      <c r="H97" s="22"/>
      <c r="I97" s="22"/>
      <c r="J97" s="124"/>
      <c r="O97" s="22"/>
      <c r="P97" s="20"/>
      <c r="R97" s="92"/>
      <c r="S97" s="92"/>
    </row>
    <row r="98" spans="1:19" s="80" customFormat="1" ht="25.5" customHeight="1">
      <c r="A98" s="169"/>
      <c r="B98" s="169"/>
      <c r="C98" s="169"/>
      <c r="D98" s="169"/>
      <c r="E98" s="109"/>
      <c r="F98" s="22"/>
      <c r="G98" s="22"/>
      <c r="H98" s="22"/>
      <c r="I98" s="22"/>
      <c r="J98" s="124"/>
      <c r="O98" s="22"/>
      <c r="P98" s="20"/>
      <c r="R98" s="92"/>
      <c r="S98" s="92"/>
    </row>
    <row r="99" spans="1:19" s="80" customFormat="1" ht="25.5" customHeight="1">
      <c r="A99" s="169"/>
      <c r="B99" s="169"/>
      <c r="C99" s="169"/>
      <c r="D99" s="169"/>
      <c r="E99" s="109"/>
      <c r="F99" s="22"/>
      <c r="G99" s="22"/>
      <c r="H99" s="22"/>
      <c r="I99" s="22"/>
      <c r="J99" s="124"/>
      <c r="O99" s="22"/>
      <c r="P99" s="20"/>
      <c r="R99" s="92"/>
      <c r="S99" s="92"/>
    </row>
    <row r="100" spans="1:19" s="80" customFormat="1" ht="25.5" customHeight="1">
      <c r="A100" s="169"/>
      <c r="B100" s="169"/>
      <c r="C100" s="169"/>
      <c r="D100" s="169"/>
      <c r="E100" s="109"/>
      <c r="F100" s="22"/>
      <c r="G100" s="22"/>
      <c r="H100" s="22"/>
      <c r="I100" s="22"/>
      <c r="J100" s="124"/>
      <c r="O100" s="22"/>
      <c r="P100" s="20"/>
      <c r="R100" s="92"/>
      <c r="S100" s="92"/>
    </row>
    <row r="101" spans="1:19" s="80" customFormat="1" ht="25.5" customHeight="1">
      <c r="A101" s="169"/>
      <c r="B101" s="169"/>
      <c r="C101" s="169"/>
      <c r="D101" s="169"/>
      <c r="E101" s="109"/>
      <c r="F101" s="22"/>
      <c r="G101" s="22"/>
      <c r="H101" s="22"/>
      <c r="I101" s="22"/>
      <c r="J101" s="124"/>
      <c r="O101" s="22"/>
      <c r="P101" s="20"/>
      <c r="R101" s="92"/>
      <c r="S101" s="92"/>
    </row>
    <row r="102" spans="1:19" s="80" customFormat="1" ht="25.5" customHeight="1">
      <c r="A102" s="169"/>
      <c r="B102" s="169"/>
      <c r="C102" s="169"/>
      <c r="D102" s="169"/>
      <c r="E102" s="109"/>
      <c r="F102" s="22"/>
      <c r="G102" s="22"/>
      <c r="H102" s="22"/>
      <c r="I102" s="22"/>
      <c r="J102" s="124"/>
      <c r="O102" s="22"/>
      <c r="P102" s="20"/>
      <c r="R102" s="92"/>
      <c r="S102" s="92"/>
    </row>
    <row r="103" spans="1:19" s="80" customFormat="1" ht="25.5" customHeight="1">
      <c r="A103" s="169"/>
      <c r="B103" s="169"/>
      <c r="C103" s="169"/>
      <c r="D103" s="169"/>
      <c r="E103" s="109"/>
      <c r="F103" s="22"/>
      <c r="G103" s="22"/>
      <c r="H103" s="22"/>
      <c r="I103" s="22"/>
      <c r="J103" s="124"/>
      <c r="O103" s="22"/>
      <c r="P103" s="20"/>
      <c r="R103" s="92"/>
      <c r="S103" s="92"/>
    </row>
    <row r="104" spans="1:19" s="80" customFormat="1" ht="25.5" customHeight="1">
      <c r="A104" s="169"/>
      <c r="B104" s="169"/>
      <c r="C104" s="169"/>
      <c r="D104" s="169"/>
      <c r="E104" s="109"/>
      <c r="F104" s="22"/>
      <c r="G104" s="22"/>
      <c r="H104" s="22"/>
      <c r="I104" s="22"/>
      <c r="J104" s="124"/>
      <c r="O104" s="22"/>
      <c r="P104" s="20"/>
      <c r="R104" s="92"/>
      <c r="S104" s="92"/>
    </row>
    <row r="105" spans="1:19" s="80" customFormat="1" ht="25.5" customHeight="1">
      <c r="A105" s="169"/>
      <c r="B105" s="169"/>
      <c r="C105" s="169"/>
      <c r="D105" s="169"/>
      <c r="E105" s="109"/>
      <c r="F105" s="22"/>
      <c r="G105" s="22"/>
      <c r="H105" s="22"/>
      <c r="I105" s="22"/>
      <c r="J105" s="124"/>
      <c r="O105" s="22"/>
      <c r="P105" s="20"/>
      <c r="R105" s="92"/>
      <c r="S105" s="92"/>
    </row>
    <row r="106" spans="1:19" s="80" customFormat="1" ht="25.5" customHeight="1">
      <c r="A106" s="169"/>
      <c r="B106" s="169"/>
      <c r="C106" s="169"/>
      <c r="D106" s="169"/>
      <c r="E106" s="109"/>
      <c r="F106" s="22"/>
      <c r="G106" s="22"/>
      <c r="H106" s="22"/>
      <c r="I106" s="22"/>
      <c r="J106" s="124"/>
      <c r="O106" s="22"/>
      <c r="P106" s="20"/>
      <c r="R106" s="92"/>
      <c r="S106" s="92"/>
    </row>
    <row r="107" spans="1:19" s="80" customFormat="1" ht="25.5" customHeight="1">
      <c r="A107" s="169"/>
      <c r="B107" s="169"/>
      <c r="C107" s="169"/>
      <c r="D107" s="169"/>
      <c r="E107" s="109"/>
      <c r="F107" s="22"/>
      <c r="G107" s="22"/>
      <c r="H107" s="22"/>
      <c r="I107" s="22"/>
      <c r="J107" s="124"/>
      <c r="O107" s="22"/>
      <c r="P107" s="20"/>
      <c r="R107" s="92"/>
      <c r="S107" s="92"/>
    </row>
    <row r="108" spans="1:19" s="80" customFormat="1" ht="25.5" customHeight="1">
      <c r="A108" s="169"/>
      <c r="B108" s="169"/>
      <c r="C108" s="169"/>
      <c r="D108" s="169"/>
      <c r="E108" s="109"/>
      <c r="F108" s="22"/>
      <c r="G108" s="22"/>
      <c r="H108" s="22"/>
      <c r="I108" s="22"/>
      <c r="J108" s="124"/>
      <c r="O108" s="22"/>
      <c r="P108" s="20"/>
      <c r="R108" s="92"/>
      <c r="S108" s="92"/>
    </row>
    <row r="109" spans="1:19" s="80" customFormat="1" ht="25.5" customHeight="1">
      <c r="A109" s="169"/>
      <c r="B109" s="169"/>
      <c r="C109" s="169"/>
      <c r="D109" s="169"/>
      <c r="E109" s="109"/>
      <c r="F109" s="22"/>
      <c r="G109" s="22"/>
      <c r="H109" s="22"/>
      <c r="I109" s="22"/>
      <c r="J109" s="124"/>
      <c r="O109" s="22"/>
      <c r="P109" s="20"/>
      <c r="R109" s="92"/>
      <c r="S109" s="92"/>
    </row>
    <row r="110" spans="1:19" s="80" customFormat="1" ht="25.5" customHeight="1">
      <c r="A110" s="169"/>
      <c r="B110" s="169"/>
      <c r="C110" s="169"/>
      <c r="D110" s="169"/>
      <c r="E110" s="109"/>
      <c r="F110" s="22"/>
      <c r="G110" s="22"/>
      <c r="H110" s="22"/>
      <c r="I110" s="22"/>
      <c r="J110" s="124"/>
      <c r="O110" s="22"/>
      <c r="P110" s="20"/>
      <c r="R110" s="92"/>
      <c r="S110" s="92"/>
    </row>
    <row r="111" spans="1:19" s="80" customFormat="1" ht="25.5" customHeight="1">
      <c r="A111" s="169"/>
      <c r="B111" s="169"/>
      <c r="C111" s="169"/>
      <c r="D111" s="169"/>
      <c r="E111" s="109"/>
      <c r="F111" s="22"/>
      <c r="G111" s="22"/>
      <c r="H111" s="22"/>
      <c r="I111" s="22"/>
      <c r="J111" s="124"/>
      <c r="O111" s="22"/>
      <c r="P111" s="20"/>
      <c r="R111" s="92"/>
      <c r="S111" s="92"/>
    </row>
    <row r="112" spans="1:19" s="80" customFormat="1" ht="25.5" customHeight="1">
      <c r="A112" s="169"/>
      <c r="B112" s="169"/>
      <c r="C112" s="169"/>
      <c r="D112" s="169"/>
      <c r="E112" s="109"/>
      <c r="F112" s="22"/>
      <c r="G112" s="22"/>
      <c r="H112" s="22"/>
      <c r="I112" s="22"/>
      <c r="J112" s="124"/>
      <c r="O112" s="22"/>
      <c r="P112" s="20"/>
      <c r="R112" s="92"/>
      <c r="S112" s="92"/>
    </row>
    <row r="113" spans="1:19" s="80" customFormat="1" ht="25.5" customHeight="1">
      <c r="A113" s="169"/>
      <c r="B113" s="169"/>
      <c r="C113" s="169"/>
      <c r="D113" s="169"/>
      <c r="E113" s="109"/>
      <c r="F113" s="22"/>
      <c r="G113" s="22"/>
      <c r="H113" s="22"/>
      <c r="I113" s="22"/>
      <c r="J113" s="124"/>
      <c r="O113" s="22"/>
      <c r="P113" s="20"/>
      <c r="R113" s="92"/>
      <c r="S113" s="92"/>
    </row>
    <row r="114" spans="1:19" s="80" customFormat="1" ht="25.5" customHeight="1">
      <c r="A114" s="169"/>
      <c r="B114" s="169"/>
      <c r="C114" s="169"/>
      <c r="D114" s="169"/>
      <c r="E114" s="109"/>
      <c r="F114" s="22"/>
      <c r="G114" s="22"/>
      <c r="H114" s="22"/>
      <c r="I114" s="22"/>
      <c r="J114" s="124"/>
      <c r="O114" s="22"/>
      <c r="P114" s="20"/>
      <c r="R114" s="92"/>
      <c r="S114" s="92"/>
    </row>
    <row r="115" spans="1:19" s="80" customFormat="1" ht="25.5" customHeight="1">
      <c r="A115" s="169"/>
      <c r="B115" s="169"/>
      <c r="C115" s="169"/>
      <c r="D115" s="169"/>
      <c r="E115" s="109"/>
      <c r="F115" s="22"/>
      <c r="G115" s="22"/>
      <c r="H115" s="22"/>
      <c r="I115" s="22"/>
      <c r="J115" s="124"/>
      <c r="O115" s="22"/>
      <c r="P115" s="20"/>
      <c r="R115" s="92"/>
      <c r="S115" s="92"/>
    </row>
    <row r="116" spans="1:19" s="80" customFormat="1" ht="25.5" customHeight="1">
      <c r="A116" s="169"/>
      <c r="B116" s="169"/>
      <c r="C116" s="169"/>
      <c r="D116" s="169"/>
      <c r="E116" s="109"/>
      <c r="F116" s="22"/>
      <c r="G116" s="22"/>
      <c r="H116" s="22"/>
      <c r="I116" s="22"/>
      <c r="J116" s="124"/>
      <c r="O116" s="22"/>
      <c r="P116" s="20"/>
      <c r="R116" s="92"/>
      <c r="S116" s="92"/>
    </row>
    <row r="117" spans="1:19" s="80" customFormat="1" ht="25.5" customHeight="1">
      <c r="A117" s="169"/>
      <c r="B117" s="169"/>
      <c r="C117" s="169"/>
      <c r="D117" s="169"/>
      <c r="E117" s="109"/>
      <c r="F117" s="22"/>
      <c r="G117" s="22"/>
      <c r="H117" s="22"/>
      <c r="I117" s="22"/>
      <c r="J117" s="124"/>
      <c r="O117" s="22"/>
      <c r="P117" s="20"/>
      <c r="R117" s="92"/>
      <c r="S117" s="92"/>
    </row>
    <row r="118" spans="1:19" s="80" customFormat="1" ht="25.5" customHeight="1">
      <c r="A118" s="169"/>
      <c r="B118" s="169"/>
      <c r="C118" s="169"/>
      <c r="D118" s="169"/>
      <c r="E118" s="109"/>
      <c r="F118" s="22"/>
      <c r="G118" s="22"/>
      <c r="H118" s="22"/>
      <c r="I118" s="22"/>
      <c r="J118" s="124"/>
      <c r="O118" s="22"/>
      <c r="P118" s="20"/>
      <c r="R118" s="92"/>
      <c r="S118" s="92"/>
    </row>
    <row r="119" spans="1:19" s="80" customFormat="1" ht="25.5" customHeight="1">
      <c r="A119" s="169"/>
      <c r="B119" s="169"/>
      <c r="C119" s="169"/>
      <c r="D119" s="169"/>
      <c r="E119" s="109"/>
      <c r="F119" s="22"/>
      <c r="G119" s="22"/>
      <c r="H119" s="22"/>
      <c r="I119" s="22"/>
      <c r="J119" s="124"/>
      <c r="O119" s="22"/>
      <c r="P119" s="20"/>
      <c r="R119" s="92"/>
      <c r="S119" s="92"/>
    </row>
    <row r="120" spans="1:19" s="80" customFormat="1" ht="25.5" customHeight="1">
      <c r="A120" s="169"/>
      <c r="B120" s="169"/>
      <c r="C120" s="169"/>
      <c r="D120" s="169"/>
      <c r="E120" s="109"/>
      <c r="F120" s="22"/>
      <c r="G120" s="22"/>
      <c r="H120" s="22"/>
      <c r="I120" s="22"/>
      <c r="J120" s="124"/>
      <c r="O120" s="22"/>
      <c r="P120" s="20"/>
      <c r="R120" s="92"/>
      <c r="S120" s="92"/>
    </row>
    <row r="121" spans="1:19" s="80" customFormat="1" ht="25.5" customHeight="1">
      <c r="A121" s="169"/>
      <c r="B121" s="169"/>
      <c r="C121" s="169"/>
      <c r="D121" s="169"/>
      <c r="E121" s="109"/>
      <c r="F121" s="22"/>
      <c r="G121" s="22"/>
      <c r="H121" s="22"/>
      <c r="I121" s="22"/>
      <c r="J121" s="124"/>
      <c r="O121" s="22"/>
      <c r="P121" s="20"/>
      <c r="R121" s="92"/>
      <c r="S121" s="92"/>
    </row>
    <row r="122" spans="1:19" s="80" customFormat="1" ht="25.5" customHeight="1">
      <c r="A122" s="169"/>
      <c r="B122" s="169"/>
      <c r="C122" s="169"/>
      <c r="D122" s="169"/>
      <c r="E122" s="109"/>
      <c r="F122" s="22"/>
      <c r="G122" s="22"/>
      <c r="H122" s="22"/>
      <c r="I122" s="22"/>
      <c r="J122" s="124"/>
      <c r="O122" s="22"/>
      <c r="P122" s="20"/>
      <c r="R122" s="92"/>
      <c r="S122" s="92"/>
    </row>
    <row r="123" spans="1:19" s="80" customFormat="1" ht="25.5" customHeight="1">
      <c r="A123" s="169"/>
      <c r="B123" s="169"/>
      <c r="C123" s="169"/>
      <c r="D123" s="169"/>
      <c r="E123" s="109"/>
      <c r="F123" s="22"/>
      <c r="G123" s="22"/>
      <c r="H123" s="22"/>
      <c r="I123" s="22"/>
      <c r="J123" s="124"/>
      <c r="O123" s="22"/>
      <c r="P123" s="20"/>
      <c r="R123" s="92"/>
      <c r="S123" s="92"/>
    </row>
    <row r="124" spans="1:19" s="80" customFormat="1" ht="25.5" customHeight="1">
      <c r="A124" s="169"/>
      <c r="B124" s="169"/>
      <c r="C124" s="169"/>
      <c r="D124" s="169"/>
      <c r="E124" s="109"/>
      <c r="F124" s="22"/>
      <c r="G124" s="22"/>
      <c r="H124" s="22"/>
      <c r="I124" s="22"/>
      <c r="J124" s="124"/>
      <c r="O124" s="22"/>
      <c r="P124" s="20"/>
      <c r="R124" s="92"/>
      <c r="S124" s="92"/>
    </row>
    <row r="125" spans="1:19" s="80" customFormat="1" ht="25.5" customHeight="1">
      <c r="A125" s="169"/>
      <c r="B125" s="169"/>
      <c r="C125" s="169"/>
      <c r="D125" s="169"/>
      <c r="E125" s="109"/>
      <c r="F125" s="22"/>
      <c r="G125" s="22"/>
      <c r="H125" s="22"/>
      <c r="I125" s="22"/>
      <c r="J125" s="124"/>
      <c r="O125" s="22"/>
      <c r="P125" s="20"/>
      <c r="R125" s="92"/>
      <c r="S125" s="92"/>
    </row>
    <row r="126" spans="1:19" s="80" customFormat="1" ht="25.5" customHeight="1">
      <c r="A126" s="169"/>
      <c r="B126" s="169"/>
      <c r="C126" s="169"/>
      <c r="D126" s="169"/>
      <c r="E126" s="109"/>
      <c r="F126" s="22"/>
      <c r="G126" s="22"/>
      <c r="H126" s="22"/>
      <c r="I126" s="22"/>
      <c r="J126" s="124"/>
      <c r="O126" s="22"/>
      <c r="P126" s="20"/>
      <c r="R126" s="92"/>
      <c r="S126" s="92"/>
    </row>
    <row r="127" spans="1:19" s="80" customFormat="1" ht="25.5" customHeight="1">
      <c r="A127" s="169"/>
      <c r="B127" s="169"/>
      <c r="C127" s="169"/>
      <c r="D127" s="169"/>
      <c r="E127" s="109"/>
      <c r="F127" s="22"/>
      <c r="G127" s="22"/>
      <c r="H127" s="22"/>
      <c r="I127" s="22"/>
      <c r="J127" s="124"/>
      <c r="O127" s="22"/>
      <c r="P127" s="20"/>
      <c r="R127" s="92"/>
      <c r="S127" s="92"/>
    </row>
    <row r="128" spans="1:19" s="80" customFormat="1" ht="25.5" customHeight="1">
      <c r="A128" s="169"/>
      <c r="B128" s="169"/>
      <c r="C128" s="169"/>
      <c r="D128" s="169"/>
      <c r="E128" s="109"/>
      <c r="F128" s="22"/>
      <c r="G128" s="22"/>
      <c r="H128" s="22"/>
      <c r="I128" s="22"/>
      <c r="J128" s="124"/>
      <c r="O128" s="22"/>
      <c r="P128" s="20"/>
      <c r="R128" s="92"/>
      <c r="S128" s="92"/>
    </row>
    <row r="129" spans="1:19" s="80" customFormat="1" ht="25.5" customHeight="1">
      <c r="A129" s="169"/>
      <c r="B129" s="169"/>
      <c r="C129" s="169"/>
      <c r="D129" s="169"/>
      <c r="E129" s="109"/>
      <c r="F129" s="22"/>
      <c r="G129" s="22"/>
      <c r="H129" s="22"/>
      <c r="I129" s="22"/>
      <c r="J129" s="124"/>
      <c r="O129" s="22"/>
      <c r="P129" s="20"/>
      <c r="R129" s="92"/>
      <c r="S129" s="92"/>
    </row>
    <row r="130" spans="1:19" s="80" customFormat="1" ht="25.5" customHeight="1">
      <c r="A130" s="169"/>
      <c r="B130" s="169"/>
      <c r="C130" s="169"/>
      <c r="D130" s="169"/>
      <c r="E130" s="109"/>
      <c r="F130" s="22"/>
      <c r="G130" s="22"/>
      <c r="H130" s="22"/>
      <c r="I130" s="22"/>
      <c r="J130" s="124"/>
      <c r="O130" s="22"/>
      <c r="P130" s="20"/>
      <c r="R130" s="92"/>
      <c r="S130" s="92"/>
    </row>
    <row r="131" spans="1:19" s="80" customFormat="1" ht="25.5" customHeight="1">
      <c r="A131" s="169"/>
      <c r="B131" s="169"/>
      <c r="C131" s="169"/>
      <c r="D131" s="169"/>
      <c r="E131" s="109"/>
      <c r="F131" s="22"/>
      <c r="G131" s="22"/>
      <c r="H131" s="22"/>
      <c r="I131" s="22"/>
      <c r="J131" s="124"/>
      <c r="O131" s="22"/>
      <c r="P131" s="20"/>
      <c r="R131" s="92"/>
      <c r="S131" s="92"/>
    </row>
    <row r="132" spans="1:19" s="80" customFormat="1" ht="25.5" customHeight="1">
      <c r="A132" s="169"/>
      <c r="B132" s="169"/>
      <c r="C132" s="169"/>
      <c r="D132" s="169"/>
      <c r="E132" s="109"/>
      <c r="F132" s="22"/>
      <c r="G132" s="22"/>
      <c r="H132" s="22"/>
      <c r="I132" s="22"/>
      <c r="J132" s="124"/>
      <c r="O132" s="22"/>
      <c r="P132" s="20"/>
      <c r="R132" s="92"/>
      <c r="S132" s="92"/>
    </row>
    <row r="133" spans="1:19" s="80" customFormat="1" ht="25.5" customHeight="1">
      <c r="A133" s="169"/>
      <c r="B133" s="169"/>
      <c r="C133" s="169"/>
      <c r="D133" s="169"/>
      <c r="E133" s="109"/>
      <c r="F133" s="22"/>
      <c r="G133" s="22"/>
      <c r="H133" s="22"/>
      <c r="I133" s="22"/>
      <c r="J133" s="124"/>
      <c r="O133" s="22"/>
      <c r="P133" s="20"/>
      <c r="R133" s="92"/>
      <c r="S133" s="92"/>
    </row>
    <row r="134" spans="1:19" s="80" customFormat="1" ht="25.5" customHeight="1">
      <c r="A134" s="169"/>
      <c r="B134" s="169"/>
      <c r="C134" s="169"/>
      <c r="D134" s="169"/>
      <c r="E134" s="109"/>
      <c r="F134" s="22"/>
      <c r="G134" s="22"/>
      <c r="H134" s="22"/>
      <c r="I134" s="22"/>
      <c r="J134" s="124"/>
      <c r="O134" s="22"/>
      <c r="P134" s="20"/>
      <c r="R134" s="92"/>
      <c r="S134" s="92"/>
    </row>
    <row r="135" spans="1:19" s="80" customFormat="1" ht="25.5" customHeight="1">
      <c r="A135" s="169"/>
      <c r="B135" s="169"/>
      <c r="C135" s="169"/>
      <c r="D135" s="169"/>
      <c r="E135" s="109"/>
      <c r="F135" s="22"/>
      <c r="G135" s="22"/>
      <c r="H135" s="22"/>
      <c r="I135" s="22"/>
      <c r="J135" s="124"/>
      <c r="O135" s="22"/>
      <c r="P135" s="20"/>
      <c r="R135" s="92"/>
      <c r="S135" s="92"/>
    </row>
    <row r="136" spans="1:19" s="80" customFormat="1" ht="25.5" customHeight="1">
      <c r="A136" s="169"/>
      <c r="B136" s="169"/>
      <c r="C136" s="169"/>
      <c r="D136" s="169"/>
      <c r="E136" s="109"/>
      <c r="F136" s="22"/>
      <c r="G136" s="22"/>
      <c r="H136" s="22"/>
      <c r="I136" s="22"/>
      <c r="J136" s="124"/>
      <c r="O136" s="22"/>
      <c r="P136" s="20"/>
      <c r="R136" s="92"/>
      <c r="S136" s="92"/>
    </row>
    <row r="137" spans="1:19" s="80" customFormat="1" ht="25.5" customHeight="1">
      <c r="A137" s="169"/>
      <c r="B137" s="169"/>
      <c r="C137" s="169"/>
      <c r="D137" s="169"/>
      <c r="E137" s="109"/>
      <c r="F137" s="22"/>
      <c r="G137" s="22"/>
      <c r="H137" s="22"/>
      <c r="I137" s="22"/>
      <c r="J137" s="124"/>
      <c r="O137" s="22"/>
      <c r="P137" s="20"/>
      <c r="R137" s="92"/>
      <c r="S137" s="92"/>
    </row>
    <row r="138" spans="1:19" s="80" customFormat="1" ht="25.5" customHeight="1">
      <c r="A138" s="169"/>
      <c r="B138" s="169"/>
      <c r="C138" s="169"/>
      <c r="D138" s="169"/>
      <c r="E138" s="109"/>
      <c r="F138" s="22"/>
      <c r="G138" s="22"/>
      <c r="H138" s="22"/>
      <c r="I138" s="22"/>
      <c r="J138" s="124"/>
      <c r="O138" s="22"/>
      <c r="P138" s="20"/>
      <c r="R138" s="92"/>
      <c r="S138" s="92"/>
    </row>
    <row r="139" spans="1:19" s="80" customFormat="1" ht="25.5" customHeight="1">
      <c r="A139" s="169"/>
      <c r="B139" s="169"/>
      <c r="C139" s="169"/>
      <c r="D139" s="169"/>
      <c r="E139" s="109"/>
      <c r="F139" s="22"/>
      <c r="G139" s="22"/>
      <c r="H139" s="22"/>
      <c r="I139" s="22"/>
      <c r="J139" s="124"/>
      <c r="O139" s="22"/>
      <c r="P139" s="20"/>
      <c r="R139" s="92"/>
      <c r="S139" s="92"/>
    </row>
    <row r="140" spans="1:19" s="80" customFormat="1" ht="25.5" customHeight="1">
      <c r="A140" s="169"/>
      <c r="B140" s="169"/>
      <c r="C140" s="169"/>
      <c r="D140" s="169"/>
      <c r="E140" s="109"/>
      <c r="F140" s="22"/>
      <c r="G140" s="22"/>
      <c r="H140" s="22"/>
      <c r="I140" s="22"/>
      <c r="J140" s="124"/>
      <c r="O140" s="22"/>
      <c r="P140" s="20"/>
      <c r="R140" s="92"/>
      <c r="S140" s="92"/>
    </row>
    <row r="141" spans="1:19" s="80" customFormat="1" ht="25.5" customHeight="1">
      <c r="A141" s="169"/>
      <c r="B141" s="169"/>
      <c r="C141" s="169"/>
      <c r="D141" s="169"/>
      <c r="E141" s="109"/>
      <c r="F141" s="22"/>
      <c r="G141" s="22"/>
      <c r="H141" s="22"/>
      <c r="I141" s="22"/>
      <c r="J141" s="124"/>
      <c r="O141" s="22"/>
      <c r="P141" s="20"/>
      <c r="R141" s="92"/>
      <c r="S141" s="92"/>
    </row>
    <row r="142" spans="1:19" s="80" customFormat="1" ht="25.5" customHeight="1">
      <c r="A142" s="169"/>
      <c r="B142" s="169"/>
      <c r="C142" s="169"/>
      <c r="D142" s="169"/>
      <c r="E142" s="109"/>
      <c r="F142" s="22"/>
      <c r="G142" s="22"/>
      <c r="H142" s="22"/>
      <c r="I142" s="22"/>
      <c r="J142" s="124"/>
      <c r="O142" s="22"/>
      <c r="P142" s="20"/>
      <c r="R142" s="92"/>
      <c r="S142" s="92"/>
    </row>
    <row r="143" spans="1:19" s="80" customFormat="1" ht="25.5" customHeight="1">
      <c r="A143" s="169"/>
      <c r="B143" s="169"/>
      <c r="C143" s="169"/>
      <c r="D143" s="169"/>
      <c r="E143" s="109"/>
      <c r="F143" s="22"/>
      <c r="G143" s="22"/>
      <c r="H143" s="22"/>
      <c r="I143" s="22"/>
      <c r="J143" s="124"/>
      <c r="O143" s="22"/>
      <c r="P143" s="20"/>
      <c r="R143" s="92"/>
      <c r="S143" s="92"/>
    </row>
    <row r="144" spans="1:19" s="80" customFormat="1" ht="25.5" customHeight="1">
      <c r="A144" s="169"/>
      <c r="B144" s="169"/>
      <c r="C144" s="169"/>
      <c r="D144" s="169"/>
      <c r="E144" s="109"/>
      <c r="F144" s="22"/>
      <c r="G144" s="22"/>
      <c r="H144" s="22"/>
      <c r="I144" s="22"/>
      <c r="J144" s="124"/>
      <c r="O144" s="22"/>
      <c r="P144" s="20"/>
      <c r="R144" s="92"/>
      <c r="S144" s="92"/>
    </row>
    <row r="145" spans="1:19" s="80" customFormat="1" ht="25.5" customHeight="1">
      <c r="A145" s="169"/>
      <c r="B145" s="169"/>
      <c r="C145" s="169"/>
      <c r="D145" s="169"/>
      <c r="E145" s="109"/>
      <c r="F145" s="22"/>
      <c r="G145" s="22"/>
      <c r="H145" s="22"/>
      <c r="I145" s="22"/>
      <c r="J145" s="124"/>
      <c r="O145" s="22"/>
      <c r="P145" s="20"/>
      <c r="R145" s="92"/>
      <c r="S145" s="92"/>
    </row>
    <row r="146" spans="1:19" s="80" customFormat="1" ht="25.5" customHeight="1">
      <c r="A146" s="169"/>
      <c r="B146" s="169"/>
      <c r="C146" s="169"/>
      <c r="D146" s="169"/>
      <c r="E146" s="109"/>
      <c r="F146" s="22"/>
      <c r="G146" s="22"/>
      <c r="H146" s="22"/>
      <c r="I146" s="22"/>
      <c r="J146" s="124"/>
      <c r="O146" s="22"/>
      <c r="P146" s="20"/>
      <c r="R146" s="92"/>
      <c r="S146" s="92"/>
    </row>
    <row r="147" spans="1:19" s="80" customFormat="1" ht="25.5" customHeight="1">
      <c r="A147" s="169"/>
      <c r="B147" s="169"/>
      <c r="C147" s="169"/>
      <c r="D147" s="169"/>
      <c r="E147" s="109"/>
      <c r="F147" s="22"/>
      <c r="G147" s="22"/>
      <c r="H147" s="22"/>
      <c r="I147" s="22"/>
      <c r="J147" s="124"/>
      <c r="O147" s="22"/>
      <c r="P147" s="20"/>
      <c r="R147" s="92"/>
      <c r="S147" s="92"/>
    </row>
    <row r="148" spans="1:19" s="80" customFormat="1" ht="25.5" customHeight="1">
      <c r="A148" s="169"/>
      <c r="B148" s="169"/>
      <c r="C148" s="169"/>
      <c r="D148" s="169"/>
      <c r="E148" s="109"/>
      <c r="F148" s="22"/>
      <c r="G148" s="22"/>
      <c r="H148" s="22"/>
      <c r="I148" s="22"/>
      <c r="J148" s="124"/>
      <c r="O148" s="22"/>
      <c r="P148" s="20"/>
      <c r="R148" s="92"/>
      <c r="S148" s="92"/>
    </row>
    <row r="149" spans="1:19" s="80" customFormat="1" ht="25.5" customHeight="1">
      <c r="A149" s="169"/>
      <c r="B149" s="169"/>
      <c r="C149" s="169"/>
      <c r="D149" s="169"/>
      <c r="E149" s="109"/>
      <c r="F149" s="22"/>
      <c r="G149" s="22"/>
      <c r="H149" s="22"/>
      <c r="I149" s="22"/>
      <c r="J149" s="124"/>
      <c r="O149" s="22"/>
      <c r="P149" s="20"/>
      <c r="R149" s="92"/>
      <c r="S149" s="92"/>
    </row>
    <row r="150" spans="1:19" s="80" customFormat="1" ht="25.5" customHeight="1">
      <c r="A150" s="169"/>
      <c r="B150" s="169"/>
      <c r="C150" s="169"/>
      <c r="D150" s="169"/>
      <c r="E150" s="109"/>
      <c r="F150" s="22"/>
      <c r="G150" s="22"/>
      <c r="H150" s="22"/>
      <c r="I150" s="22"/>
      <c r="J150" s="124"/>
      <c r="O150" s="22"/>
      <c r="P150" s="20"/>
      <c r="R150" s="92"/>
      <c r="S150" s="92"/>
    </row>
    <row r="151" spans="1:19" s="80" customFormat="1" ht="25.5" customHeight="1">
      <c r="A151" s="169"/>
      <c r="B151" s="169"/>
      <c r="C151" s="169"/>
      <c r="D151" s="169"/>
      <c r="E151" s="109"/>
      <c r="F151" s="22"/>
      <c r="G151" s="22"/>
      <c r="H151" s="22"/>
      <c r="I151" s="22"/>
      <c r="J151" s="124"/>
      <c r="O151" s="22"/>
      <c r="P151" s="20"/>
      <c r="R151" s="92"/>
      <c r="S151" s="92"/>
    </row>
    <row r="152" spans="1:19" s="80" customFormat="1" ht="25.5" customHeight="1">
      <c r="A152" s="169"/>
      <c r="B152" s="169"/>
      <c r="C152" s="169"/>
      <c r="D152" s="169"/>
      <c r="E152" s="109"/>
      <c r="F152" s="22"/>
      <c r="G152" s="22"/>
      <c r="H152" s="22"/>
      <c r="I152" s="22"/>
      <c r="J152" s="124"/>
      <c r="O152" s="22"/>
      <c r="P152" s="20"/>
      <c r="R152" s="92"/>
      <c r="S152" s="92"/>
    </row>
    <row r="153" spans="1:19" s="80" customFormat="1" ht="25.5" customHeight="1">
      <c r="A153" s="169"/>
      <c r="B153" s="169"/>
      <c r="C153" s="169"/>
      <c r="D153" s="169"/>
      <c r="E153" s="109"/>
      <c r="F153" s="22"/>
      <c r="G153" s="22"/>
      <c r="H153" s="22"/>
      <c r="I153" s="22"/>
      <c r="J153" s="124"/>
      <c r="O153" s="22"/>
      <c r="P153" s="20"/>
      <c r="R153" s="92"/>
      <c r="S153" s="92"/>
    </row>
    <row r="154" spans="1:19" s="80" customFormat="1" ht="25.5" customHeight="1">
      <c r="A154" s="169"/>
      <c r="B154" s="169"/>
      <c r="C154" s="169"/>
      <c r="D154" s="169"/>
      <c r="E154" s="109"/>
      <c r="F154" s="22"/>
      <c r="G154" s="22"/>
      <c r="H154" s="22"/>
      <c r="I154" s="22"/>
      <c r="J154" s="124"/>
      <c r="O154" s="22"/>
      <c r="P154" s="20"/>
      <c r="R154" s="92"/>
      <c r="S154" s="92"/>
    </row>
    <row r="155" spans="1:19" s="80" customFormat="1" ht="25.5" customHeight="1">
      <c r="A155" s="169"/>
      <c r="B155" s="169"/>
      <c r="C155" s="169"/>
      <c r="D155" s="169"/>
      <c r="E155" s="109"/>
      <c r="F155" s="22"/>
      <c r="G155" s="22"/>
      <c r="H155" s="22"/>
      <c r="I155" s="22"/>
      <c r="J155" s="124"/>
      <c r="O155" s="22"/>
      <c r="P155" s="20"/>
      <c r="R155" s="92"/>
      <c r="S155" s="92"/>
    </row>
    <row r="156" spans="1:19" s="80" customFormat="1" ht="25.5" customHeight="1">
      <c r="A156" s="169"/>
      <c r="B156" s="169"/>
      <c r="C156" s="169"/>
      <c r="D156" s="169"/>
      <c r="E156" s="109"/>
      <c r="F156" s="22"/>
      <c r="G156" s="22"/>
      <c r="H156" s="22"/>
      <c r="I156" s="22"/>
      <c r="J156" s="124"/>
      <c r="O156" s="22"/>
      <c r="P156" s="20"/>
      <c r="R156" s="92"/>
      <c r="S156" s="92"/>
    </row>
    <row r="157" spans="1:19" s="80" customFormat="1" ht="25.5" customHeight="1">
      <c r="A157" s="169"/>
      <c r="B157" s="169"/>
      <c r="C157" s="169"/>
      <c r="D157" s="169"/>
      <c r="E157" s="109"/>
      <c r="F157" s="22"/>
      <c r="G157" s="22"/>
      <c r="H157" s="22"/>
      <c r="I157" s="22"/>
      <c r="J157" s="124"/>
      <c r="O157" s="22"/>
      <c r="P157" s="20"/>
      <c r="R157" s="92"/>
      <c r="S157" s="92"/>
    </row>
    <row r="158" spans="1:19" s="80" customFormat="1" ht="25.5" customHeight="1">
      <c r="A158" s="169"/>
      <c r="B158" s="169"/>
      <c r="C158" s="169"/>
      <c r="D158" s="169"/>
      <c r="E158" s="109"/>
      <c r="F158" s="22"/>
      <c r="G158" s="22"/>
      <c r="H158" s="22"/>
      <c r="I158" s="22"/>
      <c r="J158" s="124"/>
      <c r="O158" s="22"/>
      <c r="P158" s="20"/>
      <c r="R158" s="92"/>
      <c r="S158" s="92"/>
    </row>
    <row r="159" spans="1:19" ht="38.25" customHeight="1">
      <c r="A159" s="115"/>
      <c r="B159" s="115"/>
      <c r="C159" s="116" t="s">
        <v>399</v>
      </c>
      <c r="D159" s="117" t="e">
        <f>#REF!</f>
        <v>#REF!</v>
      </c>
      <c r="E159" s="115"/>
      <c r="F159" s="22"/>
      <c r="G159" s="22"/>
      <c r="H159" s="22"/>
      <c r="I159" s="22"/>
      <c r="J159" s="124"/>
      <c r="O159" s="22"/>
      <c r="P159" s="20"/>
      <c r="R159" s="33"/>
      <c r="S159" s="33"/>
    </row>
  </sheetData>
  <sheetProtection/>
  <mergeCells count="14">
    <mergeCell ref="A72:D72"/>
    <mergeCell ref="A18:D18"/>
    <mergeCell ref="A34:D34"/>
    <mergeCell ref="A36:D36"/>
    <mergeCell ref="A51:D51"/>
    <mergeCell ref="A53:D53"/>
    <mergeCell ref="A48:B48"/>
    <mergeCell ref="A59:B59"/>
    <mergeCell ref="A65:D65"/>
    <mergeCell ref="A66:B66"/>
    <mergeCell ref="A68:D68"/>
    <mergeCell ref="A69:D69"/>
    <mergeCell ref="A55:B55"/>
    <mergeCell ref="A58:D5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0:C14"/>
  <sheetViews>
    <sheetView zoomScalePageLayoutView="0" workbookViewId="0" topLeftCell="A1">
      <selection activeCell="C31" sqref="C31"/>
    </sheetView>
  </sheetViews>
  <sheetFormatPr defaultColWidth="11.421875" defaultRowHeight="12.75"/>
  <cols>
    <col min="3" max="3" width="42.57421875" style="0" customWidth="1"/>
  </cols>
  <sheetData>
    <row r="10" spans="2:3" ht="15" customHeight="1">
      <c r="B10" s="171">
        <v>1</v>
      </c>
      <c r="C10" s="101" t="s">
        <v>50</v>
      </c>
    </row>
    <row r="11" spans="2:3" ht="15" customHeight="1">
      <c r="B11" s="171">
        <v>2</v>
      </c>
      <c r="C11" s="101" t="s">
        <v>465</v>
      </c>
    </row>
    <row r="12" spans="2:3" ht="15" customHeight="1">
      <c r="B12" s="171">
        <v>3</v>
      </c>
      <c r="C12" s="101" t="s">
        <v>467</v>
      </c>
    </row>
    <row r="13" spans="2:3" ht="15" customHeight="1">
      <c r="B13" s="171">
        <v>4</v>
      </c>
      <c r="C13" s="101" t="s">
        <v>45</v>
      </c>
    </row>
    <row r="14" spans="2:3" ht="15" customHeight="1">
      <c r="B14" s="171">
        <v>5</v>
      </c>
      <c r="C14" s="101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9:C17"/>
  <sheetViews>
    <sheetView zoomScalePageLayoutView="0" workbookViewId="0" topLeftCell="A1">
      <selection activeCell="E31" sqref="E31"/>
    </sheetView>
  </sheetViews>
  <sheetFormatPr defaultColWidth="11.421875" defaultRowHeight="12.75"/>
  <cols>
    <col min="3" max="3" width="35.140625" style="0" customWidth="1"/>
  </cols>
  <sheetData>
    <row r="9" spans="2:3" ht="15" customHeight="1">
      <c r="B9" s="171">
        <v>1</v>
      </c>
      <c r="C9" s="101" t="s">
        <v>261</v>
      </c>
    </row>
    <row r="10" spans="2:3" ht="15" customHeight="1">
      <c r="B10" s="171">
        <v>2</v>
      </c>
      <c r="C10" s="101" t="s">
        <v>484</v>
      </c>
    </row>
    <row r="11" spans="2:3" ht="15" customHeight="1">
      <c r="B11" s="171">
        <v>3</v>
      </c>
      <c r="C11" s="101" t="s">
        <v>490</v>
      </c>
    </row>
    <row r="12" spans="2:3" ht="15" customHeight="1">
      <c r="B12" s="171">
        <v>4</v>
      </c>
      <c r="C12" s="101" t="s">
        <v>486</v>
      </c>
    </row>
    <row r="13" spans="2:3" ht="15" customHeight="1">
      <c r="B13" s="171">
        <v>5</v>
      </c>
      <c r="C13" s="101" t="s">
        <v>478</v>
      </c>
    </row>
    <row r="14" spans="2:3" ht="15" customHeight="1">
      <c r="B14" s="171">
        <v>6</v>
      </c>
      <c r="C14" s="101" t="s">
        <v>500</v>
      </c>
    </row>
    <row r="15" spans="2:3" ht="15" customHeight="1">
      <c r="B15" s="171">
        <v>7</v>
      </c>
      <c r="C15" s="101" t="s">
        <v>45</v>
      </c>
    </row>
    <row r="16" spans="2:3" ht="15" customHeight="1">
      <c r="B16" s="171">
        <v>8</v>
      </c>
      <c r="C16" s="101" t="s">
        <v>470</v>
      </c>
    </row>
    <row r="17" spans="2:3" ht="15" customHeight="1">
      <c r="B17" s="171">
        <v>9</v>
      </c>
      <c r="C17" s="101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Nayeli Pacheco Casillas</cp:lastModifiedBy>
  <cp:lastPrinted>2017-06-27T16:33:40Z</cp:lastPrinted>
  <dcterms:created xsi:type="dcterms:W3CDTF">2005-10-20T18:03:46Z</dcterms:created>
  <dcterms:modified xsi:type="dcterms:W3CDTF">2019-01-15T17:41:41Z</dcterms:modified>
  <cp:category/>
  <cp:version/>
  <cp:contentType/>
  <cp:contentStatus/>
</cp:coreProperties>
</file>